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PN\"/>
    </mc:Choice>
  </mc:AlternateContent>
  <xr:revisionPtr revIDLastSave="0" documentId="8_{5954853C-5C69-4FFE-B987-0F18A1EF93F1}" xr6:coauthVersionLast="44" xr6:coauthVersionMax="44" xr10:uidLastSave="{00000000-0000-0000-0000-000000000000}"/>
  <bookViews>
    <workbookView xWindow="-120" yWindow="-120" windowWidth="29040" windowHeight="15840"/>
  </bookViews>
  <sheets>
    <sheet name="ENVOI SITUATION" sheetId="1" r:id="rId1"/>
    <sheet name="PON QUAI" sheetId="2" r:id="rId2"/>
  </sheets>
  <externalReferences>
    <externalReference r:id="rId3"/>
  </externalReferences>
  <definedNames>
    <definedName name="_xlnm._FilterDatabase" localSheetId="0" hidden="1">'ENVOI SITUATION'!$A$6:$Y$32</definedName>
    <definedName name="AccessDatabase" hidden="1">"C:\Mvnttcs\StockTcs\STOCK.mdb"</definedName>
    <definedName name="Button_55">"STOCK_STOCK_Liste"</definedName>
    <definedName name="der">#REF!</definedName>
    <definedName name="det">#REF!</definedName>
    <definedName name="_xlnm.Print_Titles">#REF!</definedName>
    <definedName name="nabias">#REF!</definedName>
    <definedName name="ser">#REF!</definedName>
    <definedName name="Service">#REF!</definedName>
    <definedName name="_xlnm.Print_Area" localSheetId="0">'ENVOI SITUATION'!$A:$Y</definedName>
    <definedName name="_xlnm.Print_Area" localSheetId="1">'PON QUAI'!$A:$O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2" l="1"/>
  <c r="C11" i="2" s="1"/>
  <c r="S2" i="1"/>
  <c r="B7" i="1" s="1"/>
  <c r="Y7" i="1" s="1"/>
  <c r="P7" i="1"/>
  <c r="T7" i="1"/>
  <c r="V7" i="1"/>
  <c r="X7" i="1"/>
  <c r="P8" i="1"/>
  <c r="T8" i="1"/>
  <c r="X8" i="1" s="1"/>
  <c r="V8" i="1"/>
  <c r="P9" i="1"/>
  <c r="V9" i="1" s="1"/>
  <c r="T9" i="1"/>
  <c r="X9" i="1" s="1"/>
  <c r="P10" i="1"/>
  <c r="V10" i="1" s="1"/>
  <c r="T10" i="1"/>
  <c r="X10" i="1" s="1"/>
  <c r="P11" i="1"/>
  <c r="T11" i="1"/>
  <c r="V11" i="1"/>
  <c r="X11" i="1"/>
  <c r="P12" i="1"/>
  <c r="T12" i="1"/>
  <c r="V12" i="1"/>
  <c r="X12" i="1"/>
  <c r="P13" i="1"/>
  <c r="T13" i="1"/>
  <c r="V13" i="1"/>
  <c r="X13" i="1"/>
  <c r="P14" i="1"/>
  <c r="T14" i="1"/>
  <c r="X14" i="1" s="1"/>
  <c r="V14" i="1"/>
  <c r="P15" i="1"/>
  <c r="V15" i="1" s="1"/>
  <c r="T15" i="1"/>
  <c r="X15" i="1" s="1"/>
  <c r="P16" i="1"/>
  <c r="V16" i="1" s="1"/>
  <c r="T16" i="1"/>
  <c r="X16" i="1"/>
  <c r="P17" i="1"/>
  <c r="V17" i="1" s="1"/>
  <c r="T17" i="1"/>
  <c r="X17" i="1"/>
  <c r="P18" i="1"/>
  <c r="T18" i="1"/>
  <c r="V18" i="1" s="1"/>
  <c r="X18" i="1"/>
  <c r="P19" i="1"/>
  <c r="T19" i="1"/>
  <c r="V19" i="1"/>
  <c r="X19" i="1"/>
  <c r="P20" i="1"/>
  <c r="T20" i="1"/>
  <c r="X20" i="1" s="1"/>
  <c r="V20" i="1"/>
  <c r="P21" i="1"/>
  <c r="V21" i="1" s="1"/>
  <c r="T21" i="1"/>
  <c r="X21" i="1" s="1"/>
  <c r="P22" i="1"/>
  <c r="V22" i="1" s="1"/>
  <c r="T22" i="1"/>
  <c r="X22" i="1" s="1"/>
  <c r="P23" i="1"/>
  <c r="T23" i="1"/>
  <c r="V23" i="1"/>
  <c r="X23" i="1"/>
  <c r="P24" i="1"/>
  <c r="T24" i="1"/>
  <c r="V24" i="1"/>
  <c r="P25" i="1"/>
  <c r="T25" i="1"/>
  <c r="V25" i="1" s="1"/>
  <c r="X25" i="1"/>
  <c r="P26" i="1"/>
  <c r="T26" i="1"/>
  <c r="V26" i="1"/>
  <c r="P27" i="1"/>
  <c r="T27" i="1"/>
  <c r="V27" i="1"/>
  <c r="X27" i="1"/>
  <c r="P28" i="1"/>
  <c r="T28" i="1"/>
  <c r="X28" i="1" s="1"/>
  <c r="V28" i="1"/>
  <c r="P29" i="1"/>
  <c r="V29" i="1" s="1"/>
  <c r="T29" i="1"/>
  <c r="P30" i="1"/>
  <c r="V30" i="1" s="1"/>
  <c r="T30" i="1"/>
  <c r="X30" i="1" s="1"/>
  <c r="D31" i="1"/>
  <c r="P31" i="1"/>
  <c r="V31" i="1" s="1"/>
  <c r="T31" i="1"/>
  <c r="X31" i="1" s="1"/>
  <c r="D32" i="1"/>
  <c r="P32" i="1"/>
  <c r="T32" i="1"/>
  <c r="V32" i="1"/>
  <c r="X32" i="1"/>
  <c r="B11" i="2" l="1"/>
  <c r="C16" i="2"/>
  <c r="D23" i="1"/>
  <c r="B23" i="1"/>
  <c r="Y23" i="1" s="1"/>
  <c r="D16" i="1"/>
  <c r="D10" i="1"/>
  <c r="B25" i="1"/>
  <c r="Y25" i="1" s="1"/>
  <c r="B12" i="1"/>
  <c r="Y12" i="1" s="1"/>
  <c r="B18" i="1"/>
  <c r="Y18" i="1" s="1"/>
  <c r="D22" i="1"/>
  <c r="B32" i="1"/>
  <c r="Y32" i="1" s="1"/>
  <c r="B24" i="1"/>
  <c r="Y24" i="1" s="1"/>
  <c r="D17" i="1"/>
  <c r="D11" i="1"/>
  <c r="B17" i="1"/>
  <c r="Y17" i="1" s="1"/>
  <c r="B31" i="1"/>
  <c r="Y31" i="1" s="1"/>
  <c r="D29" i="1"/>
  <c r="B22" i="1"/>
  <c r="Y22" i="1" s="1"/>
  <c r="D15" i="1"/>
  <c r="B10" i="1"/>
  <c r="Y10" i="1" s="1"/>
  <c r="B29" i="1"/>
  <c r="Y29" i="1" s="1"/>
  <c r="D20" i="1"/>
  <c r="B15" i="1"/>
  <c r="Y15" i="1" s="1"/>
  <c r="D8" i="1"/>
  <c r="D27" i="1"/>
  <c r="B20" i="1"/>
  <c r="Y20" i="1" s="1"/>
  <c r="D13" i="1"/>
  <c r="B8" i="1"/>
  <c r="Y8" i="1" s="1"/>
  <c r="B27" i="1"/>
  <c r="Y27" i="1" s="1"/>
  <c r="D25" i="1"/>
  <c r="D18" i="1"/>
  <c r="B13" i="1"/>
  <c r="Y13" i="1" s="1"/>
  <c r="B11" i="1"/>
  <c r="Y11" i="1" s="1"/>
  <c r="D21" i="1"/>
  <c r="D9" i="1"/>
  <c r="D30" i="1"/>
  <c r="B30" i="1"/>
  <c r="Y30" i="1" s="1"/>
  <c r="D28" i="1"/>
  <c r="B21" i="1"/>
  <c r="Y21" i="1" s="1"/>
  <c r="D14" i="1"/>
  <c r="B9" i="1"/>
  <c r="Y9" i="1" s="1"/>
  <c r="B16" i="1"/>
  <c r="Y16" i="1" s="1"/>
  <c r="B28" i="1"/>
  <c r="Y28" i="1" s="1"/>
  <c r="D26" i="1"/>
  <c r="D19" i="1"/>
  <c r="B14" i="1"/>
  <c r="Y14" i="1" s="1"/>
  <c r="D7" i="1"/>
  <c r="B26" i="1"/>
  <c r="Y26" i="1" s="1"/>
  <c r="D24" i="1"/>
  <c r="B19" i="1"/>
  <c r="Y19" i="1" s="1"/>
  <c r="D12" i="1"/>
  <c r="C21" i="2" l="1"/>
  <c r="B16" i="2"/>
  <c r="C26" i="2" l="1"/>
  <c r="B21" i="2"/>
  <c r="C31" i="2" l="1"/>
  <c r="B26" i="2"/>
  <c r="C36" i="2" l="1"/>
  <c r="B31" i="2"/>
  <c r="C41" i="2" l="1"/>
  <c r="B41" i="2" s="1"/>
  <c r="B36" i="2"/>
</calcChain>
</file>

<file path=xl/sharedStrings.xml><?xml version="1.0" encoding="utf-8"?>
<sst xmlns="http://schemas.openxmlformats.org/spreadsheetml/2006/main" count="414" uniqueCount="203">
  <si>
    <t>Yves.DUMONT@stcg-gabon.com</t>
  </si>
  <si>
    <t>ulrich.nguema@oct-gabon.com</t>
  </si>
  <si>
    <t>TCHITEMBO Durel &lt;Durel.TCHITEMBO@congo-terminal.com&gt;</t>
  </si>
  <si>
    <t>Sven.Machielsen@hlag.com</t>
  </si>
  <si>
    <t>SNIEZAK@groupe-rougier.com</t>
  </si>
  <si>
    <t>Serge Batchi-bouity (AGL) &lt;serge.batchi-bouity@congo-terminal.com&gt;</t>
  </si>
  <si>
    <t>Sandrine Wamy (AGL) &lt;sandrine.wamywapet@MSC365.onmicrosoft.com&gt;</t>
  </si>
  <si>
    <t>Samuel NSANGAMAYI ISSANGA &lt;Samuel.NSANGAMAYI@congo-terminal.com&gt;</t>
  </si>
  <si>
    <t>Rinus.Breeve@hlag.com</t>
  </si>
  <si>
    <t>Rene Mavoungou (AGL)</t>
  </si>
  <si>
    <t>Raissa Gamba (AGL) &lt;raissa.gamba@congo-terminal.com&gt;</t>
  </si>
  <si>
    <t>PNI.OPS@cma-cgm.com</t>
  </si>
  <si>
    <t>Oviedo Bitsene Poukouo &lt;Oviedo.Poukouo@maersk.com&gt;</t>
  </si>
  <si>
    <t>opseur@niledutch.com</t>
  </si>
  <si>
    <t>operation@cofrek.com</t>
  </si>
  <si>
    <t>NKAYA MAYINGA Marie-Lande &lt;Marie-Lande.NKAYA-MAYINGA@congo-terminal.com&gt;</t>
  </si>
  <si>
    <t>NGOBEYA Severin &lt;Severin.NGOBEYA@bollore.com&gt;</t>
  </si>
  <si>
    <t>netopsafrica.planning@hlag.com</t>
  </si>
  <si>
    <t>MOUFOUMA@groupe-rougier.com</t>
  </si>
  <si>
    <t>morgan.treton@congo-terminal.com</t>
  </si>
  <si>
    <t>MOAD.TOS@bollore.com</t>
  </si>
  <si>
    <t>MDM.congo@bollore.com</t>
  </si>
  <si>
    <t>MALANDA Yvon &lt;Yvon.MALANDA@congo-terminal.com&gt;</t>
  </si>
  <si>
    <t>DT.R1.013</t>
  </si>
  <si>
    <t>Luvo Saule &lt;luvo.saule@lns.maersk.com&gt;</t>
  </si>
  <si>
    <t>Liane.Mabiala@congo-terminal.com</t>
  </si>
  <si>
    <t>Nombre Navires ATTENDU</t>
  </si>
  <si>
    <t>kua.asia-africaops@cma-cgm.com</t>
  </si>
  <si>
    <t>Nombre Navires en Attente sur Rade</t>
  </si>
  <si>
    <t>koen.verbeke@bollore.com</t>
  </si>
  <si>
    <t>JeanSerge.BoundaMavoungou@hlag.com</t>
  </si>
  <si>
    <t>JeanParfait.Bivihou@hlag.com</t>
  </si>
  <si>
    <t xml:space="preserve">Temps Moyen  Attente sur Rade </t>
  </si>
  <si>
    <t>HO.PTOTOVOLA@cma-cgm.com</t>
  </si>
  <si>
    <t>Navires Attente sur Rade</t>
  </si>
  <si>
    <t>COMBO</t>
  </si>
  <si>
    <t>Feeder Vessels</t>
  </si>
  <si>
    <t>ho.midasops@cma-cgm.com</t>
  </si>
  <si>
    <t>Bonjour R.A.S</t>
  </si>
  <si>
    <t>ho.mbekker@cma-cgm.com</t>
  </si>
  <si>
    <t>COMMENTAIRES</t>
  </si>
  <si>
    <t>RO-RO</t>
  </si>
  <si>
    <t>Mother Vessels</t>
  </si>
  <si>
    <t>HO.GROMAIN@cma-cgm.com</t>
  </si>
  <si>
    <t>ho.feeders_westafrica@cma-cgm.com</t>
  </si>
  <si>
    <t>ho.euraf5ops@cma-cgm.com</t>
  </si>
  <si>
    <t>ho.dcaporale@cma-cgm.com</t>
  </si>
  <si>
    <t>HO.CTEDESCO@cma-cgm.com</t>
  </si>
  <si>
    <t>Non Gréé</t>
  </si>
  <si>
    <t>ASAF</t>
  </si>
  <si>
    <t>CMA</t>
  </si>
  <si>
    <t>Mother Vessel</t>
  </si>
  <si>
    <t>04FFQE1MA</t>
  </si>
  <si>
    <t>NORTHERN JUVENILE</t>
  </si>
  <si>
    <t>HO.ARJOLY@cma-cgm.com</t>
  </si>
  <si>
    <t>EWA</t>
  </si>
  <si>
    <t xml:space="preserve">Grimaldi     </t>
  </si>
  <si>
    <t>Ro-Ro</t>
  </si>
  <si>
    <t>GAR0523</t>
  </si>
  <si>
    <t>GRANDE ARGENTINA</t>
  </si>
  <si>
    <t>HO.ALACOUDRE@cma-cgm.com</t>
  </si>
  <si>
    <t>EURAF</t>
  </si>
  <si>
    <t>0BVHMN1MA</t>
  </si>
  <si>
    <t>ANL WYONG</t>
  </si>
  <si>
    <t>Guy-Michel.Passi@bollore.com</t>
  </si>
  <si>
    <t>W1A</t>
  </si>
  <si>
    <t>MAERSK</t>
  </si>
  <si>
    <t>335S</t>
  </si>
  <si>
    <t>MAERSK CALABAR</t>
  </si>
  <si>
    <t>ghislain.maginot@bollore.com</t>
  </si>
  <si>
    <t>329W</t>
  </si>
  <si>
    <t>MAERSK SOFIA</t>
  </si>
  <si>
    <t>Ghislain Mbon &lt;ghislain.silvere.mbon@maersk.com&gt;</t>
  </si>
  <si>
    <t>MATADI ML FEEDER</t>
  </si>
  <si>
    <t>Feeder</t>
  </si>
  <si>
    <t>2332</t>
  </si>
  <si>
    <t>MAERSK ANTWERP</t>
  </si>
  <si>
    <t>gael.gandzion@gmail.com</t>
  </si>
  <si>
    <t>MIDAS</t>
  </si>
  <si>
    <t>0MSGSE1MA</t>
  </si>
  <si>
    <t>CMA CGM KRIBI</t>
  </si>
  <si>
    <t>Freddy.lukeni@maersk.com</t>
  </si>
  <si>
    <t>ANGOLA SERVICE</t>
  </si>
  <si>
    <t>SAGA</t>
  </si>
  <si>
    <t>MSC MELTEMI 3</t>
  </si>
  <si>
    <t>Eric Mavoungou (AGL)</t>
  </si>
  <si>
    <t>Douala Feeder</t>
  </si>
  <si>
    <t>334N</t>
  </si>
  <si>
    <t>TASMAN STRAIT</t>
  </si>
  <si>
    <t>Daddy.Magema@maersk.com</t>
  </si>
  <si>
    <t>FW2</t>
  </si>
  <si>
    <t>335E</t>
  </si>
  <si>
    <t>NAVIOS DELIGHT</t>
  </si>
  <si>
    <t>ct.vessel-planner@congo-terminal.com</t>
  </si>
  <si>
    <t>RIO CHARLESTON</t>
  </si>
  <si>
    <t>ct.shiftmanagers@congo-terminal.com</t>
  </si>
  <si>
    <t>WEst Feeder Service</t>
  </si>
  <si>
    <t xml:space="preserve">HAPAG (HL)     </t>
  </si>
  <si>
    <t>2313S</t>
  </si>
  <si>
    <t>TITAN</t>
  </si>
  <si>
    <t>cominavire@aquamarine-cg.com</t>
  </si>
  <si>
    <t>233S</t>
  </si>
  <si>
    <t>SPARTEL TRADER</t>
  </si>
  <si>
    <t>cheftrafic@aquamarine-cg.com</t>
  </si>
  <si>
    <t>2337</t>
  </si>
  <si>
    <t>FALKENBERG</t>
  </si>
  <si>
    <t>CG003-shift.managers &lt;CG003-shift.managers@congo-terminal.com&gt;</t>
  </si>
  <si>
    <t>SALLUM LINE</t>
  </si>
  <si>
    <t>PIRANHA</t>
  </si>
  <si>
    <t>CG003-Planification &lt;CG003-Planification@congo-terminal.com&gt;</t>
  </si>
  <si>
    <t>2341</t>
  </si>
  <si>
    <t>ONEGO BURAN</t>
  </si>
  <si>
    <t>carvalho@Groupe-Rougier.com</t>
  </si>
  <si>
    <t>04FFKE1MA</t>
  </si>
  <si>
    <t>APL CHARLESTON</t>
  </si>
  <si>
    <t>Bienvenu.KOMBO-TSIKA@congo-terminal.com</t>
  </si>
  <si>
    <t>334S</t>
  </si>
  <si>
    <t>MERKUR ARCHIPELAGO</t>
  </si>
  <si>
    <t>Belon.MOUSSOUNGOU@congo-terminal.com</t>
  </si>
  <si>
    <t>MATADI FEEDER MSC</t>
  </si>
  <si>
    <t>WA330A</t>
  </si>
  <si>
    <t>MSC TOKATA F</t>
  </si>
  <si>
    <t>BALLY Dorel &lt;Dorrel.Bally@congo-terminal.com&gt;</t>
  </si>
  <si>
    <t>334E</t>
  </si>
  <si>
    <t>KMARIN AZUR</t>
  </si>
  <si>
    <t>Arsene.ALOULA@congo-terminal.com</t>
  </si>
  <si>
    <t>West Feeder Service</t>
  </si>
  <si>
    <t>04MF7R1MA</t>
  </si>
  <si>
    <t>CATALINA</t>
  </si>
  <si>
    <t>anthony.samzun@congo-terminal.com</t>
  </si>
  <si>
    <t xml:space="preserve">  </t>
  </si>
  <si>
    <t>04MF6R1MA</t>
  </si>
  <si>
    <t xml:space="preserve">VIOLA </t>
  </si>
  <si>
    <t>ANGA Christel &lt;Christel.ANGA@congo-terminal.com&gt;</t>
  </si>
  <si>
    <t>APALOS</t>
  </si>
  <si>
    <t>Andre.KAMIANTELOKO@congo-terminal.com</t>
  </si>
  <si>
    <t>0SP6AR1MA</t>
  </si>
  <si>
    <t>LIMASSOL</t>
  </si>
  <si>
    <t>Alyde Kounkou (AGL)</t>
  </si>
  <si>
    <t>Comment's</t>
  </si>
  <si>
    <t>TC Not                                          Cleared</t>
  </si>
  <si>
    <t>TC                                      Cleared</t>
  </si>
  <si>
    <t>TOTAL MVNTS</t>
  </si>
  <si>
    <t>Total Empty Load</t>
  </si>
  <si>
    <t>Total Full Load</t>
  </si>
  <si>
    <t>Full Transbo Load</t>
  </si>
  <si>
    <t>Full Export Load</t>
  </si>
  <si>
    <t>Total Empty Disch</t>
  </si>
  <si>
    <t>Total Full Disch</t>
  </si>
  <si>
    <t>Full Transbo Disch</t>
  </si>
  <si>
    <t>Full Import Disch</t>
  </si>
  <si>
    <t>Nbre Grues Bord</t>
  </si>
  <si>
    <t>TE MAX Arrivée</t>
  </si>
  <si>
    <t>SHIP'S                SERVICE</t>
  </si>
  <si>
    <t>SHIP'S          LIGNE</t>
  </si>
  <si>
    <t>TYPE NAVIRE</t>
  </si>
  <si>
    <t xml:space="preserve">N° Voyage </t>
  </si>
  <si>
    <t>SHIP'S                                      NAME</t>
  </si>
  <si>
    <t>Date N.O.R</t>
  </si>
  <si>
    <t>Nbre de Jrs Attente sur Rade</t>
  </si>
  <si>
    <t>Arm</t>
  </si>
  <si>
    <t>ON THE             ROADS</t>
  </si>
  <si>
    <t xml:space="preserve"> </t>
  </si>
  <si>
    <t>alainknag@gmail.com</t>
  </si>
  <si>
    <t>AFRSFMARINE@maersk.com</t>
  </si>
  <si>
    <t>AFROFWAF@maersk.com</t>
  </si>
  <si>
    <t xml:space="preserve">Closing Time : </t>
  </si>
  <si>
    <t>PROGRAMME NAVIRES ATTENDUS</t>
  </si>
  <si>
    <t xml:space="preserve">AFRMAREXE@maersk.com&gt;; </t>
  </si>
  <si>
    <t>DATE</t>
  </si>
  <si>
    <t>ADRESSE MAIL</t>
  </si>
  <si>
    <t>N°</t>
  </si>
  <si>
    <t>SITUATION PORTUAIRE NAVIRE PNR.xlsm</t>
  </si>
  <si>
    <t>SITUATION QUAI</t>
  </si>
  <si>
    <t>EST</t>
  </si>
  <si>
    <t>OUEST</t>
  </si>
  <si>
    <t>NORD</t>
  </si>
  <si>
    <t>SUD</t>
  </si>
  <si>
    <t>QUAI G4</t>
  </si>
  <si>
    <t>QUAI G3/G2</t>
  </si>
  <si>
    <t>QUAI G1</t>
  </si>
  <si>
    <t>QUAI D3</t>
  </si>
  <si>
    <t>QUAI D2</t>
  </si>
  <si>
    <t>QUAI D1</t>
  </si>
  <si>
    <t>Navire</t>
  </si>
  <si>
    <t>CMA CGM AFRICA ONE</t>
  </si>
  <si>
    <t>KMARIN ATLANTICA</t>
  </si>
  <si>
    <t>MSC PANAYA</t>
  </si>
  <si>
    <t>CABINDA EXPRESS</t>
  </si>
  <si>
    <t>N° d'Escale OSC@R</t>
  </si>
  <si>
    <t>230753CM</t>
  </si>
  <si>
    <t>230673KM</t>
  </si>
  <si>
    <t>230722MS</t>
  </si>
  <si>
    <t>230760CA</t>
  </si>
  <si>
    <t>Accosté le</t>
  </si>
  <si>
    <t>Accoste le</t>
  </si>
  <si>
    <t>RAF à 07:00 AM</t>
  </si>
  <si>
    <t>Prévision Sortie</t>
  </si>
  <si>
    <t>230724CA</t>
  </si>
  <si>
    <t>230752KM</t>
  </si>
  <si>
    <t>230685AP</t>
  </si>
  <si>
    <t>230740LI</t>
  </si>
  <si>
    <t>DT.R1.014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</si>
</sst>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0&quot; Jrs&quot;"/>
    <numFmt numFmtId="165" formatCode="d/m/yy\ h:mm;@"/>
    <numFmt numFmtId="166" formatCode="0.0"/>
    <numFmt numFmtId="167" formatCode="dd&quot; Jrs &quot;\ hh&quot;h&quot;mm&quot;mn&quot;"/>
    <numFmt numFmtId="168" formatCode="#,##0&quot; Full&quot;"/>
    <numFmt numFmtId="169" formatCode="#,##0&quot; Mvts&quot;"/>
    <numFmt numFmtId="170" formatCode="#,##0&quot; Mty&quot;"/>
    <numFmt numFmtId="171" formatCode="0.00&quot; m&quot;"/>
    <numFmt numFmtId="172" formatCode="0&quot; m&quot;"/>
    <numFmt numFmtId="173" formatCode="dd/mm/yy\ hh:mm;@"/>
    <numFmt numFmtId="174" formatCode="[$-F800]d"/>
    <numFmt numFmtId="175" formatCode="[$-40C]dd\-mmm\-yy;@"/>
    <numFmt numFmtId="176" formatCode="[$-409]d/m\ h\ AM/PM;@"/>
    <numFmt numFmtId="177" formatCode="#,##0\ [$MVTS-40E]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u/>
      <sz val="9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rgb="FF6C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</font>
    <font>
      <b/>
      <i/>
      <sz val="11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16"/>
      <color theme="9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1" applyProtection="1">
      <protection hidden="1"/>
    </xf>
    <xf numFmtId="0" fontId="1" fillId="0" borderId="0" xfId="1" applyAlignment="1" applyProtection="1">
      <alignment horizontal="left" vertical="center"/>
      <protection hidden="1"/>
    </xf>
    <xf numFmtId="0" fontId="1" fillId="0" borderId="0" xfId="1" applyAlignment="1" applyProtection="1">
      <alignment horizontal="left"/>
      <protection hidden="1"/>
    </xf>
    <xf numFmtId="0" fontId="1" fillId="0" borderId="0" xfId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2" applyFont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horizontal="left" vertical="top"/>
      <protection locked="0"/>
    </xf>
    <xf numFmtId="0" fontId="1" fillId="0" borderId="2" xfId="1" applyBorder="1" applyAlignment="1" applyProtection="1">
      <alignment horizontal="left" vertical="top"/>
      <protection locked="0"/>
    </xf>
    <xf numFmtId="0" fontId="1" fillId="0" borderId="3" xfId="1" applyBorder="1" applyAlignment="1" applyProtection="1">
      <alignment horizontal="left" vertical="top"/>
      <protection locked="0"/>
    </xf>
    <xf numFmtId="0" fontId="1" fillId="0" borderId="4" xfId="1" applyBorder="1" applyAlignment="1" applyProtection="1">
      <alignment horizontal="left" vertical="top"/>
      <protection locked="0"/>
    </xf>
    <xf numFmtId="0" fontId="1" fillId="0" borderId="0" xfId="1" applyAlignment="1" applyProtection="1">
      <alignment horizontal="left" vertical="top"/>
      <protection locked="0"/>
    </xf>
    <xf numFmtId="0" fontId="1" fillId="0" borderId="5" xfId="1" applyBorder="1" applyAlignment="1" applyProtection="1">
      <alignment horizontal="left" vertical="top"/>
      <protection locked="0"/>
    </xf>
    <xf numFmtId="0" fontId="1" fillId="0" borderId="0" xfId="1" applyAlignment="1" applyProtection="1">
      <alignment wrapText="1"/>
      <protection hidden="1"/>
    </xf>
    <xf numFmtId="1" fontId="1" fillId="0" borderId="6" xfId="1" applyNumberFormat="1" applyBorder="1" applyAlignment="1" applyProtection="1">
      <alignment horizontal="center" vertical="center" wrapText="1"/>
      <protection locked="0" hidden="1"/>
    </xf>
    <xf numFmtId="0" fontId="1" fillId="0" borderId="7" xfId="1" applyBorder="1" applyAlignment="1" applyProtection="1">
      <alignment horizontal="center" vertical="center" wrapText="1"/>
      <protection hidden="1"/>
    </xf>
    <xf numFmtId="0" fontId="1" fillId="0" borderId="8" xfId="1" applyBorder="1" applyAlignment="1" applyProtection="1">
      <alignment horizontal="center" vertical="center" wrapText="1"/>
      <protection hidden="1"/>
    </xf>
    <xf numFmtId="1" fontId="1" fillId="0" borderId="9" xfId="1" applyNumberFormat="1" applyBorder="1" applyAlignment="1" applyProtection="1">
      <alignment horizontal="center" vertical="center" wrapText="1"/>
      <protection locked="0" hidden="1"/>
    </xf>
    <xf numFmtId="0" fontId="1" fillId="0" borderId="10" xfId="1" applyBorder="1" applyAlignment="1" applyProtection="1">
      <alignment horizontal="center" vertical="center" wrapText="1"/>
      <protection hidden="1"/>
    </xf>
    <xf numFmtId="0" fontId="1" fillId="0" borderId="11" xfId="1" applyBorder="1" applyAlignment="1" applyProtection="1">
      <alignment horizontal="center" vertical="center" wrapText="1"/>
      <protection hidden="1"/>
    </xf>
    <xf numFmtId="164" fontId="1" fillId="0" borderId="12" xfId="1" applyNumberFormat="1" applyBorder="1" applyAlignment="1" applyProtection="1">
      <alignment horizontal="center" vertical="center" wrapText="1"/>
      <protection locked="0" hidden="1"/>
    </xf>
    <xf numFmtId="0" fontId="1" fillId="0" borderId="13" xfId="1" applyBorder="1" applyAlignment="1" applyProtection="1">
      <alignment vertical="center" wrapText="1"/>
      <protection hidden="1"/>
    </xf>
    <xf numFmtId="0" fontId="1" fillId="0" borderId="14" xfId="1" applyBorder="1" applyAlignment="1" applyProtection="1">
      <alignment vertical="center" wrapText="1"/>
      <protection hidden="1"/>
    </xf>
    <xf numFmtId="0" fontId="1" fillId="0" borderId="15" xfId="1" applyBorder="1" applyAlignment="1" applyProtection="1">
      <alignment vertical="center" wrapText="1"/>
      <protection hidden="1"/>
    </xf>
    <xf numFmtId="0" fontId="1" fillId="0" borderId="16" xfId="1" applyBorder="1" applyAlignment="1" applyProtection="1">
      <alignment vertical="center" wrapText="1"/>
      <protection hidden="1"/>
    </xf>
    <xf numFmtId="0" fontId="1" fillId="0" borderId="0" xfId="1" applyAlignment="1" applyProtection="1">
      <alignment vertical="center" wrapText="1"/>
      <protection hidden="1"/>
    </xf>
    <xf numFmtId="1" fontId="1" fillId="0" borderId="17" xfId="1" applyNumberFormat="1" applyBorder="1" applyAlignment="1" applyProtection="1">
      <alignment horizontal="center" vertical="center" wrapText="1"/>
      <protection locked="0" hidden="1"/>
    </xf>
    <xf numFmtId="0" fontId="1" fillId="0" borderId="9" xfId="1" applyBorder="1" applyAlignment="1" applyProtection="1">
      <alignment vertical="center" wrapText="1"/>
      <protection hidden="1"/>
    </xf>
    <xf numFmtId="0" fontId="1" fillId="0" borderId="10" xfId="1" applyBorder="1" applyAlignment="1" applyProtection="1">
      <alignment vertical="center" wrapText="1"/>
      <protection hidden="1"/>
    </xf>
    <xf numFmtId="0" fontId="1" fillId="0" borderId="11" xfId="1" applyBorder="1" applyAlignment="1" applyProtection="1">
      <alignment vertical="center" wrapText="1"/>
      <protection hidden="1"/>
    </xf>
    <xf numFmtId="0" fontId="1" fillId="0" borderId="18" xfId="1" applyBorder="1" applyAlignment="1" applyProtection="1">
      <alignment vertical="center" wrapText="1"/>
      <protection hidden="1"/>
    </xf>
    <xf numFmtId="0" fontId="1" fillId="0" borderId="19" xfId="1" applyBorder="1" applyAlignment="1" applyProtection="1">
      <alignment horizontal="left" vertical="top"/>
      <protection locked="0"/>
    </xf>
    <xf numFmtId="0" fontId="1" fillId="0" borderId="20" xfId="1" applyBorder="1" applyAlignment="1" applyProtection="1">
      <alignment horizontal="left" vertical="top"/>
      <protection locked="0"/>
    </xf>
    <xf numFmtId="0" fontId="3" fillId="0" borderId="21" xfId="1" applyFont="1" applyBorder="1" applyAlignment="1" applyProtection="1">
      <alignment horizontal="left" vertical="top"/>
      <protection locked="0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165" fontId="1" fillId="0" borderId="0" xfId="1" applyNumberFormat="1" applyAlignment="1" applyProtection="1">
      <alignment horizontal="left"/>
      <protection hidden="1"/>
    </xf>
    <xf numFmtId="1" fontId="1" fillId="0" borderId="0" xfId="1" applyNumberFormat="1" applyAlignment="1" applyProtection="1">
      <alignment horizontal="center"/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 applyAlignment="1" applyProtection="1">
      <alignment horizontal="center"/>
      <protection hidden="1"/>
    </xf>
    <xf numFmtId="166" fontId="1" fillId="0" borderId="0" xfId="1" applyNumberFormat="1" applyProtection="1">
      <protection hidden="1"/>
    </xf>
    <xf numFmtId="0" fontId="8" fillId="0" borderId="0" xfId="2" applyFont="1" applyAlignment="1" applyProtection="1">
      <alignment horizontal="left"/>
      <protection locked="0" hidden="1"/>
    </xf>
    <xf numFmtId="0" fontId="6" fillId="0" borderId="0" xfId="0" applyFont="1" applyProtection="1">
      <protection hidden="1"/>
    </xf>
    <xf numFmtId="167" fontId="10" fillId="0" borderId="25" xfId="0" applyNumberFormat="1" applyFont="1" applyBorder="1" applyAlignment="1" applyProtection="1">
      <alignment horizontal="center" vertical="center" wrapText="1"/>
      <protection hidden="1"/>
    </xf>
    <xf numFmtId="168" fontId="11" fillId="2" borderId="26" xfId="0" applyNumberFormat="1" applyFont="1" applyFill="1" applyBorder="1" applyAlignment="1" applyProtection="1">
      <alignment horizontal="center" vertical="center"/>
      <protection hidden="1"/>
    </xf>
    <xf numFmtId="168" fontId="11" fillId="2" borderId="27" xfId="0" applyNumberFormat="1" applyFont="1" applyFill="1" applyBorder="1" applyAlignment="1" applyProtection="1">
      <alignment horizontal="center" vertical="center"/>
      <protection locked="0"/>
    </xf>
    <xf numFmtId="169" fontId="11" fillId="2" borderId="28" xfId="0" applyNumberFormat="1" applyFont="1" applyFill="1" applyBorder="1" applyAlignment="1" applyProtection="1">
      <alignment horizontal="center" vertical="center"/>
      <protection hidden="1"/>
    </xf>
    <xf numFmtId="170" fontId="11" fillId="2" borderId="29" xfId="0" applyNumberFormat="1" applyFont="1" applyFill="1" applyBorder="1" applyAlignment="1" applyProtection="1">
      <alignment horizontal="center" vertical="center"/>
      <protection locked="0"/>
    </xf>
    <xf numFmtId="168" fontId="11" fillId="2" borderId="29" xfId="0" applyNumberFormat="1" applyFont="1" applyFill="1" applyBorder="1" applyAlignment="1" applyProtection="1">
      <alignment horizontal="center" vertical="center"/>
      <protection hidden="1"/>
    </xf>
    <xf numFmtId="168" fontId="11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171" fontId="1" fillId="2" borderId="29" xfId="1" applyNumberFormat="1" applyFill="1" applyBorder="1" applyAlignment="1" applyProtection="1">
      <alignment horizontal="center" vertical="center"/>
      <protection locked="0"/>
    </xf>
    <xf numFmtId="172" fontId="1" fillId="2" borderId="29" xfId="1" applyNumberForma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49" fontId="1" fillId="2" borderId="29" xfId="1" applyNumberFormat="1" applyFill="1" applyBorder="1" applyAlignment="1" applyProtection="1">
      <alignment horizontal="center" vertical="center"/>
      <protection hidden="1"/>
    </xf>
    <xf numFmtId="49" fontId="3" fillId="2" borderId="29" xfId="1" applyNumberFormat="1" applyFont="1" applyFill="1" applyBorder="1" applyAlignment="1" applyProtection="1">
      <alignment horizontal="center" vertical="center"/>
      <protection hidden="1"/>
    </xf>
    <xf numFmtId="173" fontId="1" fillId="2" borderId="29" xfId="1" applyNumberFormat="1" applyFill="1" applyBorder="1" applyAlignment="1" applyProtection="1">
      <alignment horizontal="center" vertical="center"/>
      <protection hidden="1"/>
    </xf>
    <xf numFmtId="166" fontId="12" fillId="2" borderId="29" xfId="1" applyNumberFormat="1" applyFont="1" applyFill="1" applyBorder="1" applyAlignment="1" applyProtection="1">
      <alignment horizontal="center" vertical="center"/>
      <protection hidden="1"/>
    </xf>
    <xf numFmtId="165" fontId="1" fillId="2" borderId="29" xfId="1" applyNumberFormat="1" applyFill="1" applyBorder="1" applyAlignment="1" applyProtection="1">
      <alignment horizontal="center" vertical="center"/>
      <protection locked="0" hidden="1"/>
    </xf>
    <xf numFmtId="165" fontId="1" fillId="2" borderId="29" xfId="1" applyNumberFormat="1" applyFill="1" applyBorder="1" applyAlignment="1" applyProtection="1">
      <alignment horizontal="center" vertical="center" wrapText="1"/>
      <protection hidden="1"/>
    </xf>
    <xf numFmtId="173" fontId="1" fillId="2" borderId="30" xfId="1" applyNumberFormat="1" applyFill="1" applyBorder="1" applyAlignment="1" applyProtection="1">
      <alignment horizontal="center" vertical="center"/>
      <protection hidden="1"/>
    </xf>
    <xf numFmtId="167" fontId="10" fillId="0" borderId="31" xfId="0" applyNumberFormat="1" applyFont="1" applyBorder="1" applyAlignment="1" applyProtection="1">
      <alignment horizontal="center" vertical="center" wrapText="1"/>
      <protection hidden="1"/>
    </xf>
    <xf numFmtId="168" fontId="11" fillId="2" borderId="32" xfId="0" applyNumberFormat="1" applyFont="1" applyFill="1" applyBorder="1" applyAlignment="1" applyProtection="1">
      <alignment horizontal="center" vertical="center"/>
      <protection hidden="1"/>
    </xf>
    <xf numFmtId="168" fontId="11" fillId="2" borderId="33" xfId="0" applyNumberFormat="1" applyFont="1" applyFill="1" applyBorder="1" applyAlignment="1" applyProtection="1">
      <alignment horizontal="center" vertical="center"/>
      <protection locked="0"/>
    </xf>
    <xf numFmtId="169" fontId="11" fillId="2" borderId="34" xfId="0" applyNumberFormat="1" applyFont="1" applyFill="1" applyBorder="1" applyAlignment="1" applyProtection="1">
      <alignment horizontal="center" vertical="center"/>
      <protection hidden="1"/>
    </xf>
    <xf numFmtId="170" fontId="11" fillId="2" borderId="14" xfId="0" applyNumberFormat="1" applyFont="1" applyFill="1" applyBorder="1" applyAlignment="1" applyProtection="1">
      <alignment horizontal="center" vertical="center"/>
      <protection locked="0"/>
    </xf>
    <xf numFmtId="168" fontId="11" fillId="2" borderId="14" xfId="0" applyNumberFormat="1" applyFont="1" applyFill="1" applyBorder="1" applyAlignment="1" applyProtection="1">
      <alignment horizontal="center" vertical="center"/>
      <protection hidden="1"/>
    </xf>
    <xf numFmtId="168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171" fontId="1" fillId="2" borderId="14" xfId="1" applyNumberFormat="1" applyFill="1" applyBorder="1" applyAlignment="1" applyProtection="1">
      <alignment horizontal="center" vertical="center"/>
      <protection locked="0"/>
    </xf>
    <xf numFmtId="172" fontId="1" fillId="2" borderId="14" xfId="1" applyNumberForma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49" fontId="1" fillId="2" borderId="14" xfId="1" applyNumberFormat="1" applyFill="1" applyBorder="1" applyAlignment="1" applyProtection="1">
      <alignment horizontal="center" vertical="center"/>
      <protection hidden="1"/>
    </xf>
    <xf numFmtId="49" fontId="3" fillId="2" borderId="14" xfId="1" applyNumberFormat="1" applyFont="1" applyFill="1" applyBorder="1" applyAlignment="1" applyProtection="1">
      <alignment horizontal="center" vertical="center"/>
      <protection hidden="1"/>
    </xf>
    <xf numFmtId="173" fontId="1" fillId="2" borderId="14" xfId="1" applyNumberFormat="1" applyFill="1" applyBorder="1" applyAlignment="1" applyProtection="1">
      <alignment horizontal="center" vertical="center"/>
      <protection hidden="1"/>
    </xf>
    <xf numFmtId="166" fontId="11" fillId="2" borderId="14" xfId="0" applyNumberFormat="1" applyFont="1" applyFill="1" applyBorder="1" applyAlignment="1" applyProtection="1">
      <alignment horizontal="center" vertical="center"/>
      <protection hidden="1"/>
    </xf>
    <xf numFmtId="165" fontId="1" fillId="2" borderId="14" xfId="1" applyNumberFormat="1" applyFill="1" applyBorder="1" applyAlignment="1" applyProtection="1">
      <alignment horizontal="center" vertical="center"/>
      <protection locked="0" hidden="1"/>
    </xf>
    <xf numFmtId="165" fontId="1" fillId="2" borderId="14" xfId="1" applyNumberFormat="1" applyFill="1" applyBorder="1" applyAlignment="1" applyProtection="1">
      <alignment horizontal="center" vertical="center" wrapText="1"/>
      <protection hidden="1"/>
    </xf>
    <xf numFmtId="173" fontId="1" fillId="2" borderId="35" xfId="1" applyNumberFormat="1" applyFill="1" applyBorder="1" applyAlignment="1" applyProtection="1">
      <alignment horizontal="center" vertical="center"/>
      <protection hidden="1"/>
    </xf>
    <xf numFmtId="0" fontId="7" fillId="0" borderId="0" xfId="2" applyAlignment="1" applyProtection="1">
      <alignment horizontal="left" vertical="center" wrapText="1"/>
      <protection locked="0" hidden="1"/>
    </xf>
    <xf numFmtId="171" fontId="12" fillId="2" borderId="14" xfId="1" applyNumberFormat="1" applyFont="1" applyFill="1" applyBorder="1" applyAlignment="1" applyProtection="1">
      <alignment horizontal="center" vertical="center"/>
      <protection locked="0"/>
    </xf>
    <xf numFmtId="172" fontId="12" fillId="2" borderId="14" xfId="1" applyNumberFormat="1" applyFont="1" applyFill="1" applyBorder="1" applyAlignment="1" applyProtection="1">
      <alignment horizontal="center" vertical="center"/>
      <protection locked="0"/>
    </xf>
    <xf numFmtId="49" fontId="12" fillId="2" borderId="14" xfId="1" applyNumberFormat="1" applyFont="1" applyFill="1" applyBorder="1" applyAlignment="1" applyProtection="1">
      <alignment horizontal="center" vertical="center"/>
      <protection hidden="1"/>
    </xf>
    <xf numFmtId="49" fontId="13" fillId="2" borderId="14" xfId="1" applyNumberFormat="1" applyFont="1" applyFill="1" applyBorder="1" applyAlignment="1" applyProtection="1">
      <alignment horizontal="center" vertical="center"/>
      <protection hidden="1"/>
    </xf>
    <xf numFmtId="173" fontId="12" fillId="2" borderId="14" xfId="1" applyNumberFormat="1" applyFont="1" applyFill="1" applyBorder="1" applyAlignment="1" applyProtection="1">
      <alignment horizontal="center" vertical="center"/>
      <protection hidden="1"/>
    </xf>
    <xf numFmtId="166" fontId="12" fillId="2" borderId="14" xfId="1" applyNumberFormat="1" applyFont="1" applyFill="1" applyBorder="1" applyAlignment="1" applyProtection="1">
      <alignment horizontal="center" vertical="center"/>
      <protection hidden="1"/>
    </xf>
    <xf numFmtId="165" fontId="12" fillId="2" borderId="14" xfId="1" applyNumberFormat="1" applyFont="1" applyFill="1" applyBorder="1" applyAlignment="1" applyProtection="1">
      <alignment horizontal="center" vertical="center"/>
      <protection locked="0" hidden="1"/>
    </xf>
    <xf numFmtId="165" fontId="12" fillId="2" borderId="14" xfId="1" applyNumberFormat="1" applyFont="1" applyFill="1" applyBorder="1" applyAlignment="1" applyProtection="1">
      <alignment horizontal="center" vertical="center" wrapText="1"/>
      <protection hidden="1"/>
    </xf>
    <xf numFmtId="173" fontId="12" fillId="2" borderId="35" xfId="1" applyNumberFormat="1" applyFont="1" applyFill="1" applyBorder="1" applyAlignment="1" applyProtection="1">
      <alignment horizontal="center" vertical="center"/>
      <protection hidden="1"/>
    </xf>
    <xf numFmtId="0" fontId="1" fillId="2" borderId="14" xfId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/>
      <protection hidden="1"/>
    </xf>
    <xf numFmtId="166" fontId="1" fillId="2" borderId="14" xfId="1" applyNumberFormat="1" applyFill="1" applyBorder="1" applyAlignment="1" applyProtection="1">
      <alignment horizontal="center" vertical="center"/>
      <protection hidden="1"/>
    </xf>
    <xf numFmtId="0" fontId="1" fillId="2" borderId="14" xfId="1" applyFill="1" applyBorder="1" applyAlignment="1" applyProtection="1">
      <alignment horizontal="center" vertical="center"/>
      <protection hidden="1"/>
    </xf>
    <xf numFmtId="173" fontId="1" fillId="2" borderId="35" xfId="1" applyNumberForma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top"/>
      <protection hidden="1"/>
    </xf>
    <xf numFmtId="165" fontId="12" fillId="2" borderId="14" xfId="1" applyNumberFormat="1" applyFont="1" applyFill="1" applyBorder="1" applyAlignment="1" applyProtection="1">
      <alignment horizontal="center" vertical="center"/>
      <protection hidden="1"/>
    </xf>
    <xf numFmtId="165" fontId="1" fillId="2" borderId="14" xfId="1" applyNumberFormat="1" applyFill="1" applyBorder="1" applyAlignment="1" applyProtection="1">
      <alignment horizontal="center" vertical="center"/>
      <protection hidden="1"/>
    </xf>
    <xf numFmtId="0" fontId="1" fillId="2" borderId="14" xfId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167" fontId="10" fillId="0" borderId="36" xfId="0" applyNumberFormat="1" applyFont="1" applyBorder="1" applyAlignment="1" applyProtection="1">
      <alignment horizontal="center" vertical="center" wrapText="1"/>
      <protection hidden="1"/>
    </xf>
    <xf numFmtId="168" fontId="11" fillId="2" borderId="37" xfId="0" applyNumberFormat="1" applyFont="1" applyFill="1" applyBorder="1" applyAlignment="1" applyProtection="1">
      <alignment horizontal="center" vertical="center"/>
      <protection hidden="1"/>
    </xf>
    <xf numFmtId="168" fontId="11" fillId="2" borderId="38" xfId="0" applyNumberFormat="1" applyFont="1" applyFill="1" applyBorder="1" applyAlignment="1" applyProtection="1">
      <alignment horizontal="center" vertical="center"/>
      <protection locked="0"/>
    </xf>
    <xf numFmtId="169" fontId="11" fillId="2" borderId="39" xfId="0" applyNumberFormat="1" applyFont="1" applyFill="1" applyBorder="1" applyAlignment="1" applyProtection="1">
      <alignment horizontal="center" vertical="center"/>
      <protection hidden="1"/>
    </xf>
    <xf numFmtId="170" fontId="11" fillId="2" borderId="40" xfId="0" applyNumberFormat="1" applyFont="1" applyFill="1" applyBorder="1" applyAlignment="1" applyProtection="1">
      <alignment horizontal="center" vertical="center"/>
      <protection locked="0"/>
    </xf>
    <xf numFmtId="168" fontId="11" fillId="2" borderId="40" xfId="0" applyNumberFormat="1" applyFont="1" applyFill="1" applyBorder="1" applyAlignment="1" applyProtection="1">
      <alignment horizontal="center" vertical="center"/>
      <protection hidden="1"/>
    </xf>
    <xf numFmtId="168" fontId="11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171" fontId="1" fillId="2" borderId="40" xfId="1" applyNumberFormat="1" applyFill="1" applyBorder="1" applyAlignment="1" applyProtection="1">
      <alignment horizontal="center" vertical="center"/>
      <protection locked="0"/>
    </xf>
    <xf numFmtId="172" fontId="1" fillId="2" borderId="40" xfId="1" applyNumberForma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49" fontId="1" fillId="2" borderId="40" xfId="1" applyNumberFormat="1" applyFill="1" applyBorder="1" applyAlignment="1" applyProtection="1">
      <alignment horizontal="center" vertical="center"/>
      <protection hidden="1"/>
    </xf>
    <xf numFmtId="49" fontId="3" fillId="2" borderId="40" xfId="1" applyNumberFormat="1" applyFont="1" applyFill="1" applyBorder="1" applyAlignment="1" applyProtection="1">
      <alignment horizontal="center" vertical="center"/>
      <protection hidden="1"/>
    </xf>
    <xf numFmtId="173" fontId="1" fillId="2" borderId="40" xfId="1" applyNumberFormat="1" applyFill="1" applyBorder="1" applyAlignment="1" applyProtection="1">
      <alignment horizontal="center" vertical="center"/>
      <protection hidden="1"/>
    </xf>
    <xf numFmtId="166" fontId="1" fillId="2" borderId="40" xfId="1" applyNumberFormat="1" applyFill="1" applyBorder="1" applyAlignment="1" applyProtection="1">
      <alignment horizontal="center" vertical="center"/>
      <protection hidden="1"/>
    </xf>
    <xf numFmtId="165" fontId="1" fillId="2" borderId="40" xfId="1" applyNumberFormat="1" applyFill="1" applyBorder="1" applyAlignment="1" applyProtection="1">
      <alignment horizontal="center" vertical="center"/>
      <protection locked="0" hidden="1"/>
    </xf>
    <xf numFmtId="165" fontId="1" fillId="2" borderId="40" xfId="1" applyNumberFormat="1" applyFill="1" applyBorder="1" applyAlignment="1" applyProtection="1">
      <alignment horizontal="center" vertical="center" wrapText="1"/>
      <protection hidden="1"/>
    </xf>
    <xf numFmtId="173" fontId="12" fillId="2" borderId="41" xfId="1" applyNumberFormat="1" applyFont="1" applyFill="1" applyBorder="1" applyAlignment="1" applyProtection="1">
      <alignment horizontal="center" vertical="center"/>
      <protection hidden="1"/>
    </xf>
    <xf numFmtId="0" fontId="15" fillId="3" borderId="42" xfId="1" applyFont="1" applyFill="1" applyBorder="1" applyAlignment="1" applyProtection="1">
      <alignment horizontal="center" vertical="center" wrapText="1"/>
      <protection hidden="1"/>
    </xf>
    <xf numFmtId="0" fontId="15" fillId="3" borderId="43" xfId="1" applyFont="1" applyFill="1" applyBorder="1" applyAlignment="1" applyProtection="1">
      <alignment horizontal="center" vertical="center" wrapText="1"/>
      <protection hidden="1"/>
    </xf>
    <xf numFmtId="0" fontId="15" fillId="3" borderId="44" xfId="1" applyFont="1" applyFill="1" applyBorder="1" applyAlignment="1" applyProtection="1">
      <alignment horizontal="center" vertical="center" wrapText="1"/>
      <protection hidden="1"/>
    </xf>
    <xf numFmtId="0" fontId="16" fillId="4" borderId="45" xfId="1" applyFont="1" applyFill="1" applyBorder="1" applyAlignment="1" applyProtection="1">
      <alignment horizontal="center" vertical="center" wrapText="1"/>
      <protection hidden="1"/>
    </xf>
    <xf numFmtId="0" fontId="16" fillId="4" borderId="46" xfId="1" applyFont="1" applyFill="1" applyBorder="1" applyAlignment="1" applyProtection="1">
      <alignment horizontal="center" vertical="center" wrapText="1"/>
      <protection hidden="1"/>
    </xf>
    <xf numFmtId="0" fontId="16" fillId="4" borderId="47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Protection="1">
      <protection hidden="1"/>
    </xf>
    <xf numFmtId="0" fontId="1" fillId="0" borderId="0" xfId="1" applyProtection="1">
      <protection locked="0" hidden="1"/>
    </xf>
    <xf numFmtId="22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22" fontId="1" fillId="0" borderId="0" xfId="1" applyNumberFormat="1" applyAlignment="1" applyProtection="1">
      <alignment horizontal="center"/>
      <protection hidden="1"/>
    </xf>
    <xf numFmtId="167" fontId="1" fillId="0" borderId="0" xfId="1" applyNumberFormat="1" applyAlignment="1" applyProtection="1">
      <alignment horizontal="left"/>
      <protection hidden="1"/>
    </xf>
    <xf numFmtId="167" fontId="3" fillId="0" borderId="22" xfId="1" applyNumberFormat="1" applyFont="1" applyBorder="1" applyAlignment="1" applyProtection="1">
      <alignment horizontal="center" vertical="center"/>
      <protection hidden="1"/>
    </xf>
    <xf numFmtId="167" fontId="3" fillId="0" borderId="23" xfId="1" applyNumberFormat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right" vertical="center"/>
      <protection hidden="1"/>
    </xf>
    <xf numFmtId="0" fontId="3" fillId="0" borderId="24" xfId="1" applyFont="1" applyBorder="1" applyAlignment="1" applyProtection="1">
      <alignment horizontal="right" vertical="center"/>
      <protection hidden="1"/>
    </xf>
    <xf numFmtId="0" fontId="17" fillId="5" borderId="48" xfId="1" applyFont="1" applyFill="1" applyBorder="1" applyAlignment="1" applyProtection="1">
      <alignment horizontal="center" vertical="center"/>
      <protection hidden="1"/>
    </xf>
    <xf numFmtId="0" fontId="17" fillId="5" borderId="49" xfId="1" applyFont="1" applyFill="1" applyBorder="1" applyAlignment="1" applyProtection="1">
      <alignment horizontal="center" vertical="center"/>
      <protection hidden="1"/>
    </xf>
    <xf numFmtId="0" fontId="17" fillId="5" borderId="50" xfId="1" applyFont="1" applyFill="1" applyBorder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22" fontId="3" fillId="0" borderId="0" xfId="1" applyNumberFormat="1" applyFont="1" applyProtection="1">
      <protection hidden="1"/>
    </xf>
    <xf numFmtId="0" fontId="3" fillId="0" borderId="19" xfId="1" applyFont="1" applyBorder="1" applyAlignment="1" applyProtection="1">
      <alignment horizontal="center" vertical="center"/>
      <protection hidden="1"/>
    </xf>
    <xf numFmtId="22" fontId="3" fillId="0" borderId="20" xfId="1" applyNumberFormat="1" applyFont="1" applyBorder="1" applyAlignment="1" applyProtection="1">
      <alignment horizontal="center" vertical="center"/>
      <protection hidden="1"/>
    </xf>
    <xf numFmtId="0" fontId="3" fillId="0" borderId="51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left" vertical="center"/>
      <protection hidden="1"/>
    </xf>
    <xf numFmtId="167" fontId="2" fillId="0" borderId="20" xfId="1" applyNumberFormat="1" applyFont="1" applyBorder="1" applyProtection="1">
      <protection hidden="1"/>
    </xf>
    <xf numFmtId="0" fontId="3" fillId="0" borderId="52" xfId="1" applyFont="1" applyBorder="1" applyAlignment="1" applyProtection="1">
      <alignment horizontal="center"/>
      <protection hidden="1"/>
    </xf>
    <xf numFmtId="22" fontId="3" fillId="0" borderId="23" xfId="1" applyNumberFormat="1" applyFont="1" applyBorder="1" applyAlignment="1" applyProtection="1">
      <alignment horizontal="center"/>
      <protection hidden="1"/>
    </xf>
    <xf numFmtId="0" fontId="3" fillId="0" borderId="22" xfId="1" applyFont="1" applyBorder="1" applyAlignment="1" applyProtection="1">
      <alignment horizontal="center"/>
      <protection hidden="1"/>
    </xf>
    <xf numFmtId="22" fontId="0" fillId="0" borderId="0" xfId="0" applyNumberFormat="1" applyProtection="1">
      <protection hidden="1"/>
    </xf>
    <xf numFmtId="0" fontId="17" fillId="5" borderId="24" xfId="1" applyFont="1" applyFill="1" applyBorder="1" applyAlignment="1" applyProtection="1">
      <alignment horizontal="center"/>
      <protection hidden="1"/>
    </xf>
    <xf numFmtId="0" fontId="17" fillId="5" borderId="23" xfId="1" applyFont="1" applyFill="1" applyBorder="1" applyAlignment="1" applyProtection="1">
      <alignment horizontal="center"/>
      <protection hidden="1"/>
    </xf>
    <xf numFmtId="0" fontId="17" fillId="5" borderId="22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horizontal="left"/>
      <protection hidden="1"/>
    </xf>
    <xf numFmtId="0" fontId="17" fillId="0" borderId="0" xfId="1" applyFont="1" applyAlignment="1" applyProtection="1">
      <alignment horizontal="center"/>
      <protection hidden="1"/>
    </xf>
    <xf numFmtId="0" fontId="21" fillId="0" borderId="0" xfId="1" applyFont="1" applyAlignment="1" applyProtection="1">
      <alignment horizontal="left"/>
      <protection hidden="1"/>
    </xf>
    <xf numFmtId="0" fontId="22" fillId="0" borderId="0" xfId="1" applyFont="1" applyAlignment="1" applyProtection="1">
      <alignment horizontal="left"/>
      <protection hidden="1"/>
    </xf>
    <xf numFmtId="0" fontId="23" fillId="0" borderId="0" xfId="1" applyFont="1" applyAlignment="1" applyProtection="1">
      <alignment horizontal="right"/>
      <protection hidden="1"/>
    </xf>
    <xf numFmtId="174" fontId="1" fillId="0" borderId="0" xfId="1" applyNumberFormat="1" applyAlignment="1" applyProtection="1">
      <alignment horizontal="left"/>
      <protection hidden="1"/>
    </xf>
    <xf numFmtId="172" fontId="1" fillId="0" borderId="0" xfId="1" applyNumberFormat="1" applyAlignment="1" applyProtection="1">
      <alignment vertical="center"/>
      <protection hidden="1"/>
    </xf>
    <xf numFmtId="172" fontId="1" fillId="0" borderId="0" xfId="1" applyNumberFormat="1" applyProtection="1">
      <protection hidden="1"/>
    </xf>
    <xf numFmtId="0" fontId="24" fillId="6" borderId="24" xfId="1" applyFont="1" applyFill="1" applyBorder="1" applyAlignment="1" applyProtection="1">
      <alignment horizontal="center" vertical="center"/>
      <protection hidden="1"/>
    </xf>
    <xf numFmtId="0" fontId="24" fillId="6" borderId="22" xfId="1" applyFont="1" applyFill="1" applyBorder="1" applyAlignment="1" applyProtection="1">
      <alignment horizontal="center" vertical="center"/>
      <protection hidden="1"/>
    </xf>
    <xf numFmtId="0" fontId="24" fillId="7" borderId="24" xfId="1" applyFont="1" applyFill="1" applyBorder="1" applyAlignment="1" applyProtection="1">
      <alignment horizontal="center" vertical="center"/>
      <protection hidden="1"/>
    </xf>
    <xf numFmtId="0" fontId="24" fillId="7" borderId="22" xfId="1" applyFont="1" applyFill="1" applyBorder="1" applyAlignment="1" applyProtection="1">
      <alignment horizontal="center" vertical="center"/>
      <protection hidden="1"/>
    </xf>
    <xf numFmtId="9" fontId="24" fillId="6" borderId="24" xfId="3" applyFont="1" applyFill="1" applyBorder="1" applyAlignment="1" applyProtection="1">
      <alignment horizontal="center" vertical="center"/>
      <protection hidden="1"/>
    </xf>
    <xf numFmtId="9" fontId="24" fillId="6" borderId="22" xfId="3" applyFont="1" applyFill="1" applyBorder="1" applyAlignment="1" applyProtection="1">
      <alignment horizontal="center" vertical="center"/>
      <protection hidden="1"/>
    </xf>
    <xf numFmtId="0" fontId="24" fillId="8" borderId="24" xfId="1" applyFont="1" applyFill="1" applyBorder="1" applyAlignment="1" applyProtection="1">
      <alignment horizontal="center" vertical="center"/>
      <protection hidden="1"/>
    </xf>
    <xf numFmtId="0" fontId="24" fillId="8" borderId="22" xfId="1" applyFont="1" applyFill="1" applyBorder="1" applyAlignment="1" applyProtection="1">
      <alignment horizontal="center" vertical="center"/>
      <protection hidden="1"/>
    </xf>
    <xf numFmtId="0" fontId="3" fillId="9" borderId="18" xfId="1" applyFont="1" applyFill="1" applyBorder="1" applyAlignment="1" applyProtection="1">
      <alignment horizontal="center" vertical="center"/>
      <protection hidden="1"/>
    </xf>
    <xf numFmtId="0" fontId="3" fillId="9" borderId="53" xfId="1" applyFont="1" applyFill="1" applyBorder="1" applyAlignment="1" applyProtection="1">
      <alignment horizontal="center" vertical="center"/>
      <protection hidden="1"/>
    </xf>
    <xf numFmtId="0" fontId="25" fillId="3" borderId="54" xfId="1" applyFont="1" applyFill="1" applyBorder="1" applyAlignment="1" applyProtection="1">
      <alignment horizontal="center" vertical="center"/>
      <protection locked="0" hidden="1"/>
    </xf>
    <xf numFmtId="0" fontId="25" fillId="3" borderId="55" xfId="1" applyFont="1" applyFill="1" applyBorder="1" applyAlignment="1" applyProtection="1">
      <alignment horizontal="center" vertical="center"/>
      <protection locked="0" hidden="1"/>
    </xf>
    <xf numFmtId="0" fontId="25" fillId="2" borderId="54" xfId="1" applyFont="1" applyFill="1" applyBorder="1" applyAlignment="1" applyProtection="1">
      <alignment horizontal="center" vertical="center"/>
      <protection locked="0" hidden="1"/>
    </xf>
    <xf numFmtId="0" fontId="25" fillId="2" borderId="55" xfId="1" applyFont="1" applyFill="1" applyBorder="1" applyAlignment="1" applyProtection="1">
      <alignment horizontal="center" vertical="center"/>
      <protection locked="0" hidden="1"/>
    </xf>
    <xf numFmtId="0" fontId="25" fillId="10" borderId="54" xfId="1" applyFont="1" applyFill="1" applyBorder="1" applyAlignment="1" applyProtection="1">
      <alignment horizontal="center" vertical="center"/>
      <protection locked="0" hidden="1"/>
    </xf>
    <xf numFmtId="0" fontId="25" fillId="10" borderId="55" xfId="1" applyFont="1" applyFill="1" applyBorder="1" applyAlignment="1" applyProtection="1">
      <alignment horizontal="center" vertical="center"/>
      <protection locked="0" hidden="1"/>
    </xf>
    <xf numFmtId="0" fontId="25" fillId="11" borderId="54" xfId="1" applyFont="1" applyFill="1" applyBorder="1" applyAlignment="1" applyProtection="1">
      <alignment horizontal="center" vertical="center"/>
      <protection locked="0" hidden="1"/>
    </xf>
    <xf numFmtId="0" fontId="25" fillId="11" borderId="55" xfId="1" applyFont="1" applyFill="1" applyBorder="1" applyAlignment="1" applyProtection="1">
      <alignment horizontal="center" vertical="center"/>
      <protection locked="0" hidden="1"/>
    </xf>
    <xf numFmtId="22" fontId="25" fillId="2" borderId="54" xfId="1" applyNumberFormat="1" applyFont="1" applyFill="1" applyBorder="1" applyAlignment="1" applyProtection="1">
      <alignment horizontal="center" vertical="center"/>
      <protection locked="0" hidden="1"/>
    </xf>
    <xf numFmtId="0" fontId="25" fillId="12" borderId="54" xfId="1" applyFont="1" applyFill="1" applyBorder="1" applyAlignment="1" applyProtection="1">
      <alignment horizontal="center" vertical="center"/>
      <protection locked="0" hidden="1"/>
    </xf>
    <xf numFmtId="0" fontId="25" fillId="12" borderId="55" xfId="1" applyFont="1" applyFill="1" applyBorder="1" applyAlignment="1" applyProtection="1">
      <alignment horizontal="center" vertical="center"/>
      <protection locked="0" hidden="1"/>
    </xf>
    <xf numFmtId="0" fontId="3" fillId="9" borderId="16" xfId="1" applyFont="1" applyFill="1" applyBorder="1" applyAlignment="1" applyProtection="1">
      <alignment horizontal="center" vertical="center"/>
      <protection hidden="1"/>
    </xf>
    <xf numFmtId="0" fontId="3" fillId="9" borderId="56" xfId="1" applyFont="1" applyFill="1" applyBorder="1" applyAlignment="1" applyProtection="1">
      <alignment horizontal="center" vertical="center"/>
      <protection hidden="1"/>
    </xf>
    <xf numFmtId="0" fontId="25" fillId="3" borderId="57" xfId="1" applyFont="1" applyFill="1" applyBorder="1" applyAlignment="1" applyProtection="1">
      <alignment horizontal="center" vertical="center"/>
      <protection locked="0" hidden="1"/>
    </xf>
    <xf numFmtId="0" fontId="25" fillId="3" borderId="58" xfId="1" applyFont="1" applyFill="1" applyBorder="1" applyAlignment="1" applyProtection="1">
      <alignment horizontal="center" vertical="center"/>
      <protection locked="0" hidden="1"/>
    </xf>
    <xf numFmtId="0" fontId="25" fillId="2" borderId="57" xfId="1" applyFont="1" applyFill="1" applyBorder="1" applyAlignment="1" applyProtection="1">
      <alignment horizontal="center" vertical="center"/>
      <protection locked="0" hidden="1"/>
    </xf>
    <xf numFmtId="0" fontId="25" fillId="2" borderId="58" xfId="1" applyFont="1" applyFill="1" applyBorder="1" applyAlignment="1" applyProtection="1">
      <alignment horizontal="center" vertical="center"/>
      <protection locked="0" hidden="1"/>
    </xf>
    <xf numFmtId="0" fontId="25" fillId="10" borderId="57" xfId="1" applyFont="1" applyFill="1" applyBorder="1" applyAlignment="1" applyProtection="1">
      <alignment horizontal="center" vertical="center"/>
      <protection locked="0" hidden="1"/>
    </xf>
    <xf numFmtId="0" fontId="25" fillId="10" borderId="58" xfId="1" applyFont="1" applyFill="1" applyBorder="1" applyAlignment="1" applyProtection="1">
      <alignment horizontal="center" vertical="center"/>
      <protection locked="0" hidden="1"/>
    </xf>
    <xf numFmtId="0" fontId="25" fillId="11" borderId="57" xfId="1" applyFont="1" applyFill="1" applyBorder="1" applyAlignment="1" applyProtection="1">
      <alignment horizontal="center" vertical="center"/>
      <protection locked="0" hidden="1"/>
    </xf>
    <xf numFmtId="0" fontId="25" fillId="11" borderId="58" xfId="1" applyFont="1" applyFill="1" applyBorder="1" applyAlignment="1" applyProtection="1">
      <alignment horizontal="center" vertical="center"/>
      <protection locked="0" hidden="1"/>
    </xf>
    <xf numFmtId="0" fontId="25" fillId="2" borderId="59" xfId="1" applyFont="1" applyFill="1" applyBorder="1" applyAlignment="1" applyProtection="1">
      <alignment horizontal="center" vertical="center"/>
      <protection locked="0" hidden="1"/>
    </xf>
    <xf numFmtId="0" fontId="25" fillId="2" borderId="60" xfId="1" applyFont="1" applyFill="1" applyBorder="1" applyAlignment="1" applyProtection="1">
      <alignment horizontal="center" vertical="center"/>
      <protection locked="0" hidden="1"/>
    </xf>
    <xf numFmtId="0" fontId="25" fillId="12" borderId="57" xfId="1" applyFont="1" applyFill="1" applyBorder="1" applyAlignment="1" applyProtection="1">
      <alignment horizontal="center" vertical="center"/>
      <protection locked="0" hidden="1"/>
    </xf>
    <xf numFmtId="0" fontId="25" fillId="12" borderId="58" xfId="1" applyFont="1" applyFill="1" applyBorder="1" applyAlignment="1" applyProtection="1">
      <alignment horizontal="center" vertical="center"/>
      <protection locked="0" hidden="1"/>
    </xf>
    <xf numFmtId="0" fontId="3" fillId="0" borderId="21" xfId="1" applyFont="1" applyBorder="1" applyAlignment="1" applyProtection="1">
      <alignment horizontal="center" vertical="center"/>
      <protection hidden="1"/>
    </xf>
    <xf numFmtId="175" fontId="3" fillId="0" borderId="19" xfId="1" applyNumberFormat="1" applyFont="1" applyBorder="1" applyAlignment="1" applyProtection="1">
      <alignment horizontal="center" vertical="center"/>
      <protection hidden="1"/>
    </xf>
    <xf numFmtId="0" fontId="26" fillId="3" borderId="61" xfId="1" applyFont="1" applyFill="1" applyBorder="1" applyAlignment="1" applyProtection="1">
      <alignment vertical="center"/>
      <protection hidden="1"/>
    </xf>
    <xf numFmtId="176" fontId="3" fillId="3" borderId="53" xfId="1" applyNumberFormat="1" applyFont="1" applyFill="1" applyBorder="1" applyAlignment="1" applyProtection="1">
      <alignment horizontal="center"/>
      <protection locked="0" hidden="1"/>
    </xf>
    <xf numFmtId="0" fontId="26" fillId="2" borderId="61" xfId="1" applyFont="1" applyFill="1" applyBorder="1" applyAlignment="1" applyProtection="1">
      <alignment vertical="center"/>
      <protection hidden="1"/>
    </xf>
    <xf numFmtId="176" fontId="3" fillId="2" borderId="53" xfId="1" applyNumberFormat="1" applyFont="1" applyFill="1" applyBorder="1" applyAlignment="1" applyProtection="1">
      <alignment horizontal="center"/>
      <protection locked="0" hidden="1"/>
    </xf>
    <xf numFmtId="0" fontId="26" fillId="10" borderId="61" xfId="1" applyFont="1" applyFill="1" applyBorder="1" applyAlignment="1" applyProtection="1">
      <alignment vertical="center"/>
      <protection hidden="1"/>
    </xf>
    <xf numFmtId="176" fontId="3" fillId="10" borderId="53" xfId="1" applyNumberFormat="1" applyFont="1" applyFill="1" applyBorder="1" applyAlignment="1" applyProtection="1">
      <alignment horizontal="center"/>
      <protection locked="0" hidden="1"/>
    </xf>
    <xf numFmtId="0" fontId="26" fillId="11" borderId="61" xfId="1" applyFont="1" applyFill="1" applyBorder="1" applyAlignment="1" applyProtection="1">
      <alignment vertical="center"/>
      <protection hidden="1"/>
    </xf>
    <xf numFmtId="176" fontId="3" fillId="11" borderId="53" xfId="1" applyNumberFormat="1" applyFont="1" applyFill="1" applyBorder="1" applyAlignment="1" applyProtection="1">
      <alignment horizontal="center"/>
      <protection locked="0" hidden="1"/>
    </xf>
    <xf numFmtId="0" fontId="26" fillId="12" borderId="61" xfId="1" applyFont="1" applyFill="1" applyBorder="1" applyAlignment="1" applyProtection="1">
      <alignment vertical="center"/>
      <protection hidden="1"/>
    </xf>
    <xf numFmtId="176" fontId="3" fillId="12" borderId="53" xfId="1" applyNumberFormat="1" applyFont="1" applyFill="1" applyBorder="1" applyAlignment="1" applyProtection="1">
      <alignment horizontal="center"/>
      <protection locked="0" hidden="1"/>
    </xf>
    <xf numFmtId="0" fontId="3" fillId="0" borderId="5" xfId="1" applyFont="1" applyBorder="1" applyAlignment="1" applyProtection="1">
      <alignment horizontal="center" vertical="center"/>
      <protection hidden="1"/>
    </xf>
    <xf numFmtId="175" fontId="3" fillId="0" borderId="4" xfId="1" applyNumberFormat="1" applyFont="1" applyBorder="1" applyAlignment="1" applyProtection="1">
      <alignment horizontal="center" vertical="center"/>
      <protection hidden="1"/>
    </xf>
    <xf numFmtId="0" fontId="26" fillId="3" borderId="12" xfId="1" applyFont="1" applyFill="1" applyBorder="1" applyAlignment="1" applyProtection="1">
      <alignment vertical="center"/>
      <protection hidden="1"/>
    </xf>
    <xf numFmtId="177" fontId="3" fillId="3" borderId="62" xfId="1" applyNumberFormat="1" applyFont="1" applyFill="1" applyBorder="1" applyAlignment="1" applyProtection="1">
      <alignment horizontal="center"/>
      <protection locked="0" hidden="1"/>
    </xf>
    <xf numFmtId="0" fontId="26" fillId="2" borderId="12" xfId="1" applyFont="1" applyFill="1" applyBorder="1" applyAlignment="1" applyProtection="1">
      <alignment vertical="center"/>
      <protection hidden="1"/>
    </xf>
    <xf numFmtId="177" fontId="3" fillId="2" borderId="62" xfId="1" applyNumberFormat="1" applyFont="1" applyFill="1" applyBorder="1" applyAlignment="1" applyProtection="1">
      <alignment horizontal="center"/>
      <protection locked="0" hidden="1"/>
    </xf>
    <xf numFmtId="0" fontId="26" fillId="10" borderId="12" xfId="1" applyFont="1" applyFill="1" applyBorder="1" applyAlignment="1" applyProtection="1">
      <alignment vertical="center"/>
      <protection hidden="1"/>
    </xf>
    <xf numFmtId="177" fontId="3" fillId="10" borderId="62" xfId="1" applyNumberFormat="1" applyFont="1" applyFill="1" applyBorder="1" applyAlignment="1" applyProtection="1">
      <alignment horizontal="center"/>
      <protection locked="0" hidden="1"/>
    </xf>
    <xf numFmtId="0" fontId="26" fillId="11" borderId="12" xfId="1" applyFont="1" applyFill="1" applyBorder="1" applyAlignment="1" applyProtection="1">
      <alignment vertical="center"/>
      <protection hidden="1"/>
    </xf>
    <xf numFmtId="177" fontId="3" fillId="11" borderId="62" xfId="1" applyNumberFormat="1" applyFont="1" applyFill="1" applyBorder="1" applyAlignment="1" applyProtection="1">
      <alignment horizontal="center"/>
      <protection locked="0" hidden="1"/>
    </xf>
    <xf numFmtId="0" fontId="26" fillId="12" borderId="12" xfId="1" applyFont="1" applyFill="1" applyBorder="1" applyAlignment="1" applyProtection="1">
      <alignment vertical="center"/>
      <protection hidden="1"/>
    </xf>
    <xf numFmtId="177" fontId="3" fillId="12" borderId="62" xfId="1" applyNumberFormat="1" applyFont="1" applyFill="1" applyBorder="1" applyAlignment="1" applyProtection="1">
      <alignment horizontal="center"/>
      <protection locked="0" hidden="1"/>
    </xf>
    <xf numFmtId="0" fontId="3" fillId="0" borderId="3" xfId="1" applyFont="1" applyBorder="1" applyAlignment="1" applyProtection="1">
      <alignment horizontal="center" vertical="center"/>
      <protection hidden="1"/>
    </xf>
    <xf numFmtId="175" fontId="3" fillId="0" borderId="1" xfId="1" applyNumberFormat="1" applyFont="1" applyBorder="1" applyAlignment="1" applyProtection="1">
      <alignment horizontal="center" vertical="center"/>
      <protection hidden="1"/>
    </xf>
    <xf numFmtId="0" fontId="26" fillId="3" borderId="63" xfId="1" applyFont="1" applyFill="1" applyBorder="1" applyAlignment="1" applyProtection="1">
      <alignment vertical="center"/>
      <protection hidden="1"/>
    </xf>
    <xf numFmtId="176" fontId="3" fillId="3" borderId="56" xfId="1" applyNumberFormat="1" applyFont="1" applyFill="1" applyBorder="1" applyAlignment="1" applyProtection="1">
      <alignment horizontal="center"/>
      <protection locked="0" hidden="1"/>
    </xf>
    <xf numFmtId="0" fontId="26" fillId="2" borderId="63" xfId="1" applyFont="1" applyFill="1" applyBorder="1" applyAlignment="1" applyProtection="1">
      <alignment vertical="center"/>
      <protection hidden="1"/>
    </xf>
    <xf numFmtId="176" fontId="3" fillId="2" borderId="56" xfId="1" applyNumberFormat="1" applyFont="1" applyFill="1" applyBorder="1" applyAlignment="1" applyProtection="1">
      <alignment horizontal="center"/>
      <protection locked="0" hidden="1"/>
    </xf>
    <xf numFmtId="0" fontId="26" fillId="10" borderId="63" xfId="1" applyFont="1" applyFill="1" applyBorder="1" applyAlignment="1" applyProtection="1">
      <alignment vertical="center"/>
      <protection hidden="1"/>
    </xf>
    <xf numFmtId="176" fontId="3" fillId="10" borderId="56" xfId="1" applyNumberFormat="1" applyFont="1" applyFill="1" applyBorder="1" applyAlignment="1" applyProtection="1">
      <alignment horizontal="center"/>
      <protection locked="0" hidden="1"/>
    </xf>
    <xf numFmtId="0" fontId="26" fillId="11" borderId="63" xfId="1" applyFont="1" applyFill="1" applyBorder="1" applyAlignment="1" applyProtection="1">
      <alignment vertical="center"/>
      <protection hidden="1"/>
    </xf>
    <xf numFmtId="176" fontId="3" fillId="11" borderId="56" xfId="1" applyNumberFormat="1" applyFont="1" applyFill="1" applyBorder="1" applyAlignment="1" applyProtection="1">
      <alignment horizontal="center"/>
      <protection locked="0" hidden="1"/>
    </xf>
    <xf numFmtId="0" fontId="26" fillId="12" borderId="63" xfId="1" applyFont="1" applyFill="1" applyBorder="1" applyAlignment="1" applyProtection="1">
      <alignment vertical="center"/>
      <protection hidden="1"/>
    </xf>
    <xf numFmtId="176" fontId="3" fillId="12" borderId="56" xfId="1" applyNumberFormat="1" applyFont="1" applyFill="1" applyBorder="1" applyAlignment="1" applyProtection="1">
      <alignment horizontal="center"/>
      <protection locked="0" hidden="1"/>
    </xf>
    <xf numFmtId="0" fontId="25" fillId="13" borderId="54" xfId="1" applyFont="1" applyFill="1" applyBorder="1" applyAlignment="1" applyProtection="1">
      <alignment horizontal="center" vertical="center"/>
      <protection locked="0" hidden="1"/>
    </xf>
    <xf numFmtId="0" fontId="25" fillId="13" borderId="55" xfId="1" applyFont="1" applyFill="1" applyBorder="1" applyAlignment="1" applyProtection="1">
      <alignment horizontal="center" vertical="center"/>
      <protection locked="0" hidden="1"/>
    </xf>
    <xf numFmtId="0" fontId="25" fillId="14" borderId="54" xfId="1" applyFont="1" applyFill="1" applyBorder="1" applyAlignment="1" applyProtection="1">
      <alignment horizontal="center" vertical="center"/>
      <protection locked="0" hidden="1"/>
    </xf>
    <xf numFmtId="0" fontId="25" fillId="14" borderId="55" xfId="1" applyFont="1" applyFill="1" applyBorder="1" applyAlignment="1" applyProtection="1">
      <alignment horizontal="center" vertical="center"/>
      <protection locked="0" hidden="1"/>
    </xf>
    <xf numFmtId="22" fontId="25" fillId="15" borderId="54" xfId="1" applyNumberFormat="1" applyFont="1" applyFill="1" applyBorder="1" applyAlignment="1" applyProtection="1">
      <alignment horizontal="center" vertical="center"/>
      <protection locked="0" hidden="1"/>
    </xf>
    <xf numFmtId="0" fontId="25" fillId="15" borderId="55" xfId="1" applyFont="1" applyFill="1" applyBorder="1" applyAlignment="1" applyProtection="1">
      <alignment horizontal="center" vertical="center"/>
      <protection locked="0" hidden="1"/>
    </xf>
    <xf numFmtId="0" fontId="25" fillId="13" borderId="57" xfId="1" applyFont="1" applyFill="1" applyBorder="1" applyAlignment="1" applyProtection="1">
      <alignment horizontal="center" vertical="center"/>
      <protection locked="0" hidden="1"/>
    </xf>
    <xf numFmtId="0" fontId="25" fillId="13" borderId="58" xfId="1" applyFont="1" applyFill="1" applyBorder="1" applyAlignment="1" applyProtection="1">
      <alignment horizontal="center" vertical="center"/>
      <protection locked="0" hidden="1"/>
    </xf>
    <xf numFmtId="0" fontId="25" fillId="14" borderId="57" xfId="1" applyFont="1" applyFill="1" applyBorder="1" applyAlignment="1" applyProtection="1">
      <alignment horizontal="center" vertical="center"/>
      <protection locked="0" hidden="1"/>
    </xf>
    <xf numFmtId="0" fontId="25" fillId="14" borderId="58" xfId="1" applyFont="1" applyFill="1" applyBorder="1" applyAlignment="1" applyProtection="1">
      <alignment horizontal="center" vertical="center"/>
      <protection locked="0" hidden="1"/>
    </xf>
    <xf numFmtId="0" fontId="25" fillId="15" borderId="59" xfId="1" applyFont="1" applyFill="1" applyBorder="1" applyAlignment="1" applyProtection="1">
      <alignment horizontal="center" vertical="center"/>
      <protection locked="0" hidden="1"/>
    </xf>
    <xf numFmtId="0" fontId="25" fillId="15" borderId="60" xfId="1" applyFont="1" applyFill="1" applyBorder="1" applyAlignment="1" applyProtection="1">
      <alignment horizontal="center" vertical="center"/>
      <protection locked="0" hidden="1"/>
    </xf>
    <xf numFmtId="0" fontId="26" fillId="13" borderId="61" xfId="1" applyFont="1" applyFill="1" applyBorder="1" applyAlignment="1" applyProtection="1">
      <alignment vertical="center"/>
      <protection hidden="1"/>
    </xf>
    <xf numFmtId="176" fontId="3" fillId="13" borderId="53" xfId="1" applyNumberFormat="1" applyFont="1" applyFill="1" applyBorder="1" applyAlignment="1" applyProtection="1">
      <alignment horizontal="center"/>
      <protection locked="0" hidden="1"/>
    </xf>
    <xf numFmtId="0" fontId="26" fillId="14" borderId="61" xfId="1" applyFont="1" applyFill="1" applyBorder="1" applyAlignment="1" applyProtection="1">
      <alignment vertical="center"/>
      <protection hidden="1"/>
    </xf>
    <xf numFmtId="176" fontId="3" fillId="14" borderId="53" xfId="1" applyNumberFormat="1" applyFont="1" applyFill="1" applyBorder="1" applyAlignment="1" applyProtection="1">
      <alignment horizontal="center"/>
      <protection locked="0" hidden="1"/>
    </xf>
    <xf numFmtId="0" fontId="26" fillId="15" borderId="61" xfId="1" applyFont="1" applyFill="1" applyBorder="1" applyAlignment="1" applyProtection="1">
      <alignment vertical="center"/>
      <protection hidden="1"/>
    </xf>
    <xf numFmtId="176" fontId="3" fillId="15" borderId="53" xfId="1" applyNumberFormat="1" applyFont="1" applyFill="1" applyBorder="1" applyAlignment="1" applyProtection="1">
      <alignment horizontal="center"/>
      <protection locked="0" hidden="1"/>
    </xf>
    <xf numFmtId="0" fontId="26" fillId="13" borderId="12" xfId="1" applyFont="1" applyFill="1" applyBorder="1" applyAlignment="1" applyProtection="1">
      <alignment vertical="center"/>
      <protection hidden="1"/>
    </xf>
    <xf numFmtId="177" fontId="3" fillId="13" borderId="62" xfId="1" applyNumberFormat="1" applyFont="1" applyFill="1" applyBorder="1" applyAlignment="1" applyProtection="1">
      <alignment horizontal="center"/>
      <protection locked="0" hidden="1"/>
    </xf>
    <xf numFmtId="0" fontId="26" fillId="14" borderId="12" xfId="1" applyFont="1" applyFill="1" applyBorder="1" applyAlignment="1" applyProtection="1">
      <alignment vertical="center"/>
      <protection hidden="1"/>
    </xf>
    <xf numFmtId="177" fontId="3" fillId="14" borderId="62" xfId="1" applyNumberFormat="1" applyFont="1" applyFill="1" applyBorder="1" applyAlignment="1" applyProtection="1">
      <alignment horizontal="center"/>
      <protection locked="0" hidden="1"/>
    </xf>
    <xf numFmtId="0" fontId="26" fillId="15" borderId="12" xfId="1" applyFont="1" applyFill="1" applyBorder="1" applyAlignment="1" applyProtection="1">
      <alignment vertical="center"/>
      <protection hidden="1"/>
    </xf>
    <xf numFmtId="177" fontId="3" fillId="15" borderId="62" xfId="1" applyNumberFormat="1" applyFont="1" applyFill="1" applyBorder="1" applyAlignment="1" applyProtection="1">
      <alignment horizontal="center"/>
      <protection locked="0" hidden="1"/>
    </xf>
    <xf numFmtId="0" fontId="26" fillId="13" borderId="63" xfId="1" applyFont="1" applyFill="1" applyBorder="1" applyAlignment="1" applyProtection="1">
      <alignment vertical="center"/>
      <protection hidden="1"/>
    </xf>
    <xf numFmtId="176" fontId="3" fillId="13" borderId="56" xfId="1" applyNumberFormat="1" applyFont="1" applyFill="1" applyBorder="1" applyAlignment="1" applyProtection="1">
      <alignment horizontal="center"/>
      <protection locked="0" hidden="1"/>
    </xf>
    <xf numFmtId="0" fontId="26" fillId="14" borderId="63" xfId="1" applyFont="1" applyFill="1" applyBorder="1" applyAlignment="1" applyProtection="1">
      <alignment vertical="center"/>
      <protection hidden="1"/>
    </xf>
    <xf numFmtId="176" fontId="3" fillId="14" borderId="56" xfId="1" applyNumberFormat="1" applyFont="1" applyFill="1" applyBorder="1" applyAlignment="1" applyProtection="1">
      <alignment horizontal="center"/>
      <protection locked="0" hidden="1"/>
    </xf>
    <xf numFmtId="0" fontId="26" fillId="15" borderId="63" xfId="1" applyFont="1" applyFill="1" applyBorder="1" applyAlignment="1" applyProtection="1">
      <alignment vertical="center"/>
      <protection hidden="1"/>
    </xf>
    <xf numFmtId="176" fontId="3" fillId="15" borderId="56" xfId="1" applyNumberFormat="1" applyFont="1" applyFill="1" applyBorder="1" applyAlignment="1" applyProtection="1">
      <alignment horizontal="center"/>
      <protection locked="0" hidden="1"/>
    </xf>
    <xf numFmtId="0" fontId="0" fillId="2" borderId="0" xfId="0" applyFill="1" applyProtection="1">
      <protection hidden="1"/>
    </xf>
    <xf numFmtId="0" fontId="25" fillId="0" borderId="54" xfId="1" applyFont="1" applyBorder="1" applyAlignment="1" applyProtection="1">
      <alignment horizontal="center" vertical="center"/>
      <protection locked="0" hidden="1"/>
    </xf>
    <xf numFmtId="0" fontId="25" fillId="0" borderId="55" xfId="1" applyFont="1" applyBorder="1" applyAlignment="1" applyProtection="1">
      <alignment horizontal="center" vertical="center"/>
      <protection locked="0" hidden="1"/>
    </xf>
    <xf numFmtId="0" fontId="25" fillId="0" borderId="59" xfId="1" applyFont="1" applyBorder="1" applyAlignment="1" applyProtection="1">
      <alignment horizontal="center" vertical="center"/>
      <protection locked="0" hidden="1"/>
    </xf>
    <xf numFmtId="0" fontId="25" fillId="0" borderId="60" xfId="1" applyFont="1" applyBorder="1" applyAlignment="1" applyProtection="1">
      <alignment horizontal="center" vertical="center"/>
      <protection locked="0" hidden="1"/>
    </xf>
    <xf numFmtId="0" fontId="26" fillId="0" borderId="61" xfId="1" applyFont="1" applyBorder="1" applyAlignment="1" applyProtection="1">
      <alignment vertical="center"/>
      <protection hidden="1"/>
    </xf>
    <xf numFmtId="176" fontId="3" fillId="0" borderId="53" xfId="1" applyNumberFormat="1" applyFont="1" applyBorder="1" applyAlignment="1" applyProtection="1">
      <alignment horizontal="center"/>
      <protection locked="0" hidden="1"/>
    </xf>
    <xf numFmtId="0" fontId="26" fillId="0" borderId="12" xfId="1" applyFont="1" applyBorder="1" applyAlignment="1" applyProtection="1">
      <alignment vertical="center"/>
      <protection hidden="1"/>
    </xf>
    <xf numFmtId="177" fontId="3" fillId="0" borderId="62" xfId="1" applyNumberFormat="1" applyFont="1" applyBorder="1" applyAlignment="1" applyProtection="1">
      <alignment horizontal="center"/>
      <protection locked="0" hidden="1"/>
    </xf>
    <xf numFmtId="0" fontId="26" fillId="0" borderId="63" xfId="1" applyFont="1" applyBorder="1" applyAlignment="1" applyProtection="1">
      <alignment vertical="center"/>
      <protection hidden="1"/>
    </xf>
    <xf numFmtId="176" fontId="3" fillId="0" borderId="56" xfId="1" applyNumberFormat="1" applyFont="1" applyBorder="1" applyAlignment="1" applyProtection="1">
      <alignment horizontal="center"/>
      <protection locked="0" hidden="1"/>
    </xf>
    <xf numFmtId="0" fontId="9" fillId="0" borderId="0" xfId="1" applyFont="1" applyAlignment="1" applyProtection="1">
      <alignment horizontal="center"/>
      <protection hidden="1"/>
    </xf>
  </cellXfs>
  <cellStyles count="4">
    <cellStyle name="Lien hypertexte" xfId="2" builtinId="8"/>
    <cellStyle name="Normal" xfId="0" builtinId="0"/>
    <cellStyle name="Normal 3" xfId="1"/>
    <cellStyle name="Pourcentage 3" xfId="3"/>
  </cellStyles>
  <dxfs count="771">
    <dxf>
      <fill>
        <patternFill>
          <bgColor theme="9" tint="0.59996337778862885"/>
        </patternFill>
      </fill>
    </dxf>
    <dxf>
      <fill>
        <gradientFill degree="90">
          <stop position="0">
            <color rgb="FFFF0000"/>
          </stop>
          <stop position="1">
            <color rgb="FFAC0000"/>
          </stop>
        </gradientFill>
      </fill>
    </dxf>
    <dxf>
      <font>
        <strike val="0"/>
        <color rgb="FF6C0000"/>
      </font>
      <fill>
        <patternFill>
          <bgColor rgb="FFE8E8E8"/>
        </patternFill>
      </fill>
    </dxf>
    <dxf>
      <fill>
        <gradientFill degree="90">
          <stop position="0">
            <color theme="9"/>
          </stop>
          <stop position="1">
            <color rgb="FFFF0000"/>
          </stop>
        </gradient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  <strike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9" tint="0.39994506668294322"/>
        </patternFill>
      </fill>
    </dxf>
    <dxf>
      <font>
        <b/>
        <i val="0"/>
        <strike val="0"/>
        <color auto="1"/>
      </font>
      <fill>
        <patternFill>
          <bgColor theme="0" tint="-0.14996795556505021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ont>
        <b/>
        <i val="0"/>
        <strike val="0"/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rgb="FFFF0000"/>
          </stop>
          <stop position="1">
            <color rgb="FFAC0000"/>
          </stop>
        </gradientFill>
      </fill>
    </dxf>
    <dxf>
      <font>
        <strike val="0"/>
        <color rgb="FF6C0000"/>
      </font>
      <fill>
        <patternFill>
          <bgColor rgb="FFE8E8E8"/>
        </patternFill>
      </fill>
    </dxf>
    <dxf>
      <fill>
        <gradientFill degree="90">
          <stop position="0">
            <color theme="9"/>
          </stop>
          <stop position="1">
            <color rgb="FFFF0000"/>
          </stop>
        </gradient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145676</xdr:rowOff>
    </xdr:from>
    <xdr:ext cx="2436206" cy="1644861"/>
    <xdr:pic>
      <xdr:nvPicPr>
        <xdr:cNvPr id="2" name="Image 1">
          <a:extLst>
            <a:ext uri="{FF2B5EF4-FFF2-40B4-BE49-F238E27FC236}">
              <a16:creationId xmlns:a16="http://schemas.microsoft.com/office/drawing/2014/main" id="{7C904A6B-FFC5-4388-9BF5-DEDC402D8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676"/>
          <a:ext cx="2436206" cy="164486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414618</xdr:colOff>
      <xdr:row>5</xdr:row>
      <xdr:rowOff>78441</xdr:rowOff>
    </xdr:from>
    <xdr:to>
      <xdr:col>7</xdr:col>
      <xdr:colOff>1120589</xdr:colOff>
      <xdr:row>5</xdr:row>
      <xdr:rowOff>257735</xdr:rowOff>
    </xdr:to>
    <xdr:sp macro="" textlink="">
      <xdr:nvSpPr>
        <xdr:cNvPr id="2" name="Double flèche horizontale 2">
          <a:extLst>
            <a:ext uri="{FF2B5EF4-FFF2-40B4-BE49-F238E27FC236}">
              <a16:creationId xmlns:a16="http://schemas.microsoft.com/office/drawing/2014/main" id="{246F2ED0-0A4D-47B0-94AF-B3F69DFD602D}"/>
            </a:ext>
          </a:extLst>
        </xdr:cNvPr>
        <xdr:cNvSpPr/>
      </xdr:nvSpPr>
      <xdr:spPr>
        <a:xfrm>
          <a:off x="2548218" y="1278591"/>
          <a:ext cx="4477871" cy="179294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627530</xdr:colOff>
      <xdr:row>5</xdr:row>
      <xdr:rowOff>89646</xdr:rowOff>
    </xdr:from>
    <xdr:to>
      <xdr:col>14</xdr:col>
      <xdr:colOff>190500</xdr:colOff>
      <xdr:row>5</xdr:row>
      <xdr:rowOff>268940</xdr:rowOff>
    </xdr:to>
    <xdr:sp macro="" textlink="">
      <xdr:nvSpPr>
        <xdr:cNvPr id="3" name="Double flèche horizontale 4">
          <a:extLst>
            <a:ext uri="{FF2B5EF4-FFF2-40B4-BE49-F238E27FC236}">
              <a16:creationId xmlns:a16="http://schemas.microsoft.com/office/drawing/2014/main" id="{6336B31F-64EE-4CC7-B700-88C0040B3A4E}"/>
            </a:ext>
          </a:extLst>
        </xdr:cNvPr>
        <xdr:cNvSpPr/>
      </xdr:nvSpPr>
      <xdr:spPr>
        <a:xfrm>
          <a:off x="8438030" y="1289796"/>
          <a:ext cx="4496920" cy="179294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112059</xdr:colOff>
      <xdr:row>0</xdr:row>
      <xdr:rowOff>0</xdr:rowOff>
    </xdr:from>
    <xdr:to>
      <xdr:col>3</xdr:col>
      <xdr:colOff>131147</xdr:colOff>
      <xdr:row>3</xdr:row>
      <xdr:rowOff>113017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840CC67-2208-43B6-9797-1F335F2F4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0"/>
          <a:ext cx="2133638" cy="846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X\04_PLANIF%20OPERATIONS\02_BAPLIE\ARCHIVES%20BPLIE1\OPN\SITUATION%20PORTUAIRE%20NAVIRE%20PN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ORT SITUATION"/>
      <sheetName val="PON QUAI"/>
      <sheetName val="Utilitaire"/>
      <sheetName val="Emai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B104"/>
  <sheetViews>
    <sheetView tabSelected="1" workbookViewId="0">
      <selection activeCell="A5" sqref="A5"/>
    </sheetView>
  </sheetViews>
  <sheetFormatPr baseColWidth="10" defaultRowHeight="12.75" x14ac:dyDescent="0.2"/>
  <cols>
    <col min="1" max="1" width="24.7109375" customWidth="1"/>
    <col min="2" max="2" width="8.7109375" bestFit="1" customWidth="1"/>
    <col min="3" max="3" width="5.28515625" bestFit="1" customWidth="1"/>
    <col min="4" max="5" width="11.28515625" bestFit="1" customWidth="1"/>
    <col min="6" max="6" width="22" bestFit="1" customWidth="1"/>
    <col min="7" max="7" width="12.85546875" bestFit="1" customWidth="1"/>
    <col min="8" max="8" width="8.28515625" bestFit="1" customWidth="1"/>
    <col min="9" max="9" width="10.140625" bestFit="1" customWidth="1"/>
    <col min="10" max="10" width="19.28515625" bestFit="1" customWidth="1"/>
    <col min="11" max="11" width="6.140625" bestFit="1" customWidth="1"/>
    <col min="12" max="12" width="8.28515625" bestFit="1" customWidth="1"/>
    <col min="14" max="14" width="11.28515625" bestFit="1" customWidth="1"/>
    <col min="15" max="15" width="8.7109375" bestFit="1" customWidth="1"/>
    <col min="16" max="16" width="9.85546875" bestFit="1" customWidth="1"/>
    <col min="17" max="17" width="8.140625" bestFit="1" customWidth="1"/>
    <col min="18" max="18" width="11" bestFit="1" customWidth="1"/>
    <col min="19" max="19" width="8.7109375" bestFit="1" customWidth="1"/>
    <col min="20" max="20" width="9.85546875" bestFit="1" customWidth="1"/>
    <col min="21" max="21" width="8.140625" bestFit="1" customWidth="1"/>
    <col min="22" max="22" width="11" bestFit="1" customWidth="1"/>
    <col min="23" max="23" width="8.28515625" bestFit="1" customWidth="1"/>
    <col min="24" max="24" width="14.5703125" bestFit="1" customWidth="1"/>
    <col min="25" max="25" width="18.28515625" bestFit="1" customWidth="1"/>
    <col min="53" max="53" width="3.28515625" style="1" bestFit="1" customWidth="1"/>
    <col min="54" max="54" width="71" style="1" bestFit="1" customWidth="1"/>
  </cols>
  <sheetData>
    <row r="1" spans="1:54" s="2" customFormat="1" ht="21.75" customHeight="1" thickBot="1" x14ac:dyDescent="0.3">
      <c r="A1" s="2" t="s">
        <v>172</v>
      </c>
      <c r="B1" s="4"/>
      <c r="C1" s="5"/>
      <c r="D1" s="5"/>
      <c r="E1" s="5"/>
      <c r="V1" s="4"/>
      <c r="X1" s="151"/>
      <c r="Y1" s="151"/>
      <c r="BA1" s="150" t="s">
        <v>171</v>
      </c>
      <c r="BB1" s="149" t="s">
        <v>170</v>
      </c>
    </row>
    <row r="2" spans="1:54" s="2" customFormat="1" ht="18" customHeight="1" thickBot="1" x14ac:dyDescent="0.3">
      <c r="B2" s="4"/>
      <c r="C2" s="5"/>
      <c r="D2" s="134"/>
      <c r="E2" s="134"/>
      <c r="Q2" s="148"/>
      <c r="R2" s="147" t="s">
        <v>169</v>
      </c>
      <c r="S2" s="146">
        <f ca="1">NOW()</f>
        <v>45175.560054513888</v>
      </c>
      <c r="T2" s="145"/>
      <c r="U2" s="144"/>
      <c r="V2" s="4"/>
      <c r="X2" s="130"/>
      <c r="Y2" s="143"/>
      <c r="BA2" s="7">
        <v>1</v>
      </c>
      <c r="BB2" s="9" t="s">
        <v>168</v>
      </c>
    </row>
    <row r="3" spans="1:54" s="2" customFormat="1" ht="26.25" customHeight="1" thickTop="1" thickBot="1" x14ac:dyDescent="0.3">
      <c r="B3" s="4"/>
      <c r="C3" s="5"/>
      <c r="D3" s="134"/>
      <c r="E3" s="134"/>
      <c r="H3" s="142" t="s">
        <v>167</v>
      </c>
      <c r="I3" s="141"/>
      <c r="J3" s="141"/>
      <c r="K3" s="141"/>
      <c r="L3" s="141"/>
      <c r="M3" s="141"/>
      <c r="N3" s="141"/>
      <c r="O3" s="140"/>
      <c r="Q3" s="139" t="s">
        <v>166</v>
      </c>
      <c r="R3" s="138"/>
      <c r="S3" s="137">
        <v>1.5</v>
      </c>
      <c r="T3" s="136"/>
      <c r="U3" s="132"/>
      <c r="V3" s="135"/>
      <c r="X3" s="130"/>
      <c r="Y3" s="130"/>
      <c r="BA3" s="7">
        <v>2</v>
      </c>
      <c r="BB3" s="85" t="s">
        <v>165</v>
      </c>
    </row>
    <row r="4" spans="1:54" s="2" customFormat="1" ht="9.75" customHeight="1" thickTop="1" x14ac:dyDescent="0.25">
      <c r="C4" s="5"/>
      <c r="D4" s="134"/>
      <c r="E4" s="134"/>
      <c r="R4" s="133"/>
      <c r="S4" s="133"/>
      <c r="T4" s="132"/>
      <c r="U4" s="132"/>
      <c r="V4" s="4"/>
      <c r="X4" s="130"/>
      <c r="Y4" s="130"/>
      <c r="BA4" s="7">
        <v>3</v>
      </c>
      <c r="BB4" s="6" t="s">
        <v>164</v>
      </c>
    </row>
    <row r="5" spans="1:54" s="2" customFormat="1" ht="15.75" thickBot="1" x14ac:dyDescent="0.3">
      <c r="A5" s="131"/>
      <c r="X5" s="130"/>
      <c r="Y5" s="130"/>
      <c r="BA5" s="7">
        <v>4</v>
      </c>
      <c r="BB5" s="6" t="s">
        <v>163</v>
      </c>
    </row>
    <row r="6" spans="1:54" s="2" customFormat="1" ht="48" customHeight="1" thickTop="1" thickBot="1" x14ac:dyDescent="0.3">
      <c r="A6" s="129" t="s">
        <v>162</v>
      </c>
      <c r="B6" s="128" t="s">
        <v>161</v>
      </c>
      <c r="C6" s="128" t="s">
        <v>160</v>
      </c>
      <c r="D6" s="128" t="s">
        <v>159</v>
      </c>
      <c r="E6" s="128" t="s">
        <v>158</v>
      </c>
      <c r="F6" s="128" t="s">
        <v>157</v>
      </c>
      <c r="G6" s="128" t="s">
        <v>156</v>
      </c>
      <c r="H6" s="128" t="s">
        <v>155</v>
      </c>
      <c r="I6" s="128" t="s">
        <v>154</v>
      </c>
      <c r="J6" s="128" t="s">
        <v>153</v>
      </c>
      <c r="K6" s="128"/>
      <c r="L6" s="128" t="s">
        <v>152</v>
      </c>
      <c r="M6" s="128" t="s">
        <v>151</v>
      </c>
      <c r="N6" s="128" t="s">
        <v>150</v>
      </c>
      <c r="O6" s="128" t="s">
        <v>149</v>
      </c>
      <c r="P6" s="128" t="s">
        <v>148</v>
      </c>
      <c r="Q6" s="128" t="s">
        <v>147</v>
      </c>
      <c r="R6" s="128" t="s">
        <v>146</v>
      </c>
      <c r="S6" s="128" t="s">
        <v>145</v>
      </c>
      <c r="T6" s="128" t="s">
        <v>144</v>
      </c>
      <c r="U6" s="128" t="s">
        <v>143</v>
      </c>
      <c r="V6" s="127" t="s">
        <v>142</v>
      </c>
      <c r="W6" s="126" t="s">
        <v>141</v>
      </c>
      <c r="X6" s="125" t="s">
        <v>140</v>
      </c>
      <c r="Y6" s="124" t="s">
        <v>139</v>
      </c>
      <c r="BA6" s="7">
        <v>5</v>
      </c>
      <c r="BB6" s="6" t="s">
        <v>138</v>
      </c>
    </row>
    <row r="7" spans="1:54" s="104" customFormat="1" ht="30.95" customHeight="1" thickTop="1" x14ac:dyDescent="0.25">
      <c r="A7" s="123">
        <v>45173.666666666664</v>
      </c>
      <c r="B7" s="122" t="str">
        <f ca="1">IF(AND(A7&gt;0,$S$2-A7&gt;=0),"Sur Rade","Non")</f>
        <v>Sur Rade</v>
      </c>
      <c r="C7" s="121"/>
      <c r="D7" s="120">
        <f ca="1">IF(A7&gt;0,IF($S$2-A7&gt;0,$S$2-A7,0),0)</f>
        <v>1.8933878472234937</v>
      </c>
      <c r="E7" s="119"/>
      <c r="F7" s="118" t="s">
        <v>137</v>
      </c>
      <c r="G7" s="117" t="s">
        <v>136</v>
      </c>
      <c r="H7" s="113" t="s">
        <v>74</v>
      </c>
      <c r="I7" s="116" t="s">
        <v>50</v>
      </c>
      <c r="J7" s="113" t="s">
        <v>126</v>
      </c>
      <c r="K7" s="115">
        <v>117</v>
      </c>
      <c r="L7" s="114"/>
      <c r="M7" s="113">
        <v>2</v>
      </c>
      <c r="N7" s="112"/>
      <c r="O7" s="112"/>
      <c r="P7" s="111">
        <f>SUM(N7:O7)</f>
        <v>0</v>
      </c>
      <c r="Q7" s="110">
        <v>147</v>
      </c>
      <c r="R7" s="112"/>
      <c r="S7" s="112">
        <v>174</v>
      </c>
      <c r="T7" s="111">
        <f>SUM(R7:S7)</f>
        <v>174</v>
      </c>
      <c r="U7" s="110"/>
      <c r="V7" s="109">
        <f>SUM(P7,Q7,T7,U7)</f>
        <v>321</v>
      </c>
      <c r="W7" s="108"/>
      <c r="X7" s="107">
        <f>IF(T7-W7&lt;0,"",T7-W7)</f>
        <v>174</v>
      </c>
      <c r="Y7" s="106" t="str">
        <f ca="1">IF(AND($B7="",$C7="",$A7=""),"",IF(AND($B7="non",$C7="oui",$A7=0),"Pas de Navie",IF(AND($A7-$S$2&gt;1.5,$A7-$S$2&lt;=2),"Closing  Date                à  -  de  48h00",IF(AND($A7&gt;0,$A7-$S$2&lt;=1.5,$A7-$S$2&lt;=$S$3,$B7="Sur Rade",$C7="OUI"),"Demande Armateur",IF(AND($A7&gt;0,$A7-$S$2&lt;=1.5,$A7-$S$2&lt;=$S$3,$B7="Sur Rade",$C7="NON"),"Closed",IF(AND($A7&gt;0,$A7-$S$2&lt;=1.5,$A7-$S$2&lt;=$S$3,$B7="Sur Rade",$C7=0),"Closed",IF(AND($A7&gt;0,$A7-$S$2&lt;=1.5,$A7-$S$2&lt;=$S$3),"Closed (Inferieur à 36h00)",IF(AND($B7="non",$C7="non",$A7&gt;($S$2+$S$3)),(($A7)-($S$2+$S$3)),IF(AND($B7="non",$C7="oui",$A7&gt;($S$2+$S$3)),(($A7)-($S$2+$S$3)),IF(AND($B7="non",$C7=0,$A7&gt;($S$2+$S$3)),(($A7)-($S$2+$S$3)),IF(AND($B7="non",$C7=" ",$A7=0),"Pas de Navie",IF(AND($B7="non",$C7="NON",$A7=0),"Pas de Navie",IF(AND($B7="non",$C7=0,$A7=0),"Pas de Navie","CONTACTER SUPER MAITRE EXCEL")))))))))))))</f>
        <v>Closed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BA7" s="7">
        <v>6</v>
      </c>
      <c r="BB7" s="8" t="s">
        <v>135</v>
      </c>
    </row>
    <row r="8" spans="1:54" s="104" customFormat="1" ht="30.95" customHeight="1" x14ac:dyDescent="0.25">
      <c r="A8" s="84">
        <v>45174.495138888888</v>
      </c>
      <c r="B8" s="83" t="str">
        <f ca="1">IF(AND(A8&gt;0,$S$2-A8&gt;=0),"Sur Rade","Non")</f>
        <v>Sur Rade</v>
      </c>
      <c r="C8" s="82"/>
      <c r="D8" s="97">
        <f ca="1">IF(A8&gt;0,IF($S$2-A8&gt;0,$S$2-A8,0),0)</f>
        <v>1.0649156250001397</v>
      </c>
      <c r="E8" s="80"/>
      <c r="F8" s="96" t="s">
        <v>134</v>
      </c>
      <c r="G8" s="95">
        <v>2336</v>
      </c>
      <c r="H8" s="74" t="s">
        <v>74</v>
      </c>
      <c r="I8" s="77" t="s">
        <v>66</v>
      </c>
      <c r="J8" s="74" t="s">
        <v>73</v>
      </c>
      <c r="K8" s="76">
        <v>145</v>
      </c>
      <c r="L8" s="75"/>
      <c r="M8" s="74">
        <v>2</v>
      </c>
      <c r="N8" s="73"/>
      <c r="O8" s="73"/>
      <c r="P8" s="72">
        <f>SUM(N8:O8)</f>
        <v>0</v>
      </c>
      <c r="Q8" s="71">
        <v>62</v>
      </c>
      <c r="R8" s="73"/>
      <c r="S8" s="73">
        <v>328</v>
      </c>
      <c r="T8" s="72">
        <f>SUM(R8:S8)</f>
        <v>328</v>
      </c>
      <c r="U8" s="71"/>
      <c r="V8" s="70">
        <f>SUM(P8,Q8,T8,U8)</f>
        <v>390</v>
      </c>
      <c r="W8" s="69"/>
      <c r="X8" s="68">
        <f>IF(T8-W8&lt;0,"",T8-W8)</f>
        <v>328</v>
      </c>
      <c r="Y8" s="67" t="str">
        <f ca="1">IF(AND($B8="",$C8="",$A8=""),"",IF(AND($B8="non",$C8="oui",$A8=0),"Pas de Navie",IF(AND($A8-$S$2&gt;1.5,$A8-$S$2&lt;=2),"Closing  Date                à  -  de  48h00",IF(AND($A8&gt;0,$A8-$S$2&lt;=1.5,$A8-$S$2&lt;=$S$3,$B8="Sur Rade",$C8="OUI"),"Demande Armateur",IF(AND($A8&gt;0,$A8-$S$2&lt;=1.5,$A8-$S$2&lt;=$S$3,$B8="Sur Rade",$C8="NON"),"Closed",IF(AND($A8&gt;0,$A8-$S$2&lt;=1.5,$A8-$S$2&lt;=$S$3,$B8="Sur Rade",$C8=0),"Closed",IF(AND($A8&gt;0,$A8-$S$2&lt;=1.5,$A8-$S$2&lt;=$S$3),"Closed (Inferieur à 36h00)",IF(AND($B8="non",$C8="non",$A8&gt;($S$2+$S$3)),(($A8)-($S$2+$S$3)),IF(AND($B8="non",$C8="oui",$A8&gt;($S$2+$S$3)),(($A8)-($S$2+$S$3)),IF(AND($B8="non",$C8=0,$A8&gt;($S$2+$S$3)),(($A8)-($S$2+$S$3)),IF(AND($B8="non",$C8=" ",$A8=0),"Pas de Navie",IF(AND($B8="non",$C8="NON",$A8=0),"Pas de Navie",IF(AND($B8="non",$C8=0,$A8=0),"Pas de Navie","CONTACTER SUPER MAITRE EXCEL")))))))))))))</f>
        <v>Closed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BA8" s="7">
        <v>7</v>
      </c>
      <c r="BB8" s="6" t="s">
        <v>133</v>
      </c>
    </row>
    <row r="9" spans="1:54" s="104" customFormat="1" ht="30.95" customHeight="1" x14ac:dyDescent="0.25">
      <c r="A9" s="94">
        <v>45174.549305555556</v>
      </c>
      <c r="B9" s="83" t="str">
        <f ca="1">IF(AND(A9&gt;0,$S$2-A9&gt;=0),"Sur Rade","Non")</f>
        <v>Sur Rade</v>
      </c>
      <c r="C9" s="102"/>
      <c r="D9" s="97">
        <f ca="1">IF(A9&gt;0,IF($S$2-A9&gt;0,$S$2-A9,0),0)</f>
        <v>1.0107489583315328</v>
      </c>
      <c r="E9" s="80"/>
      <c r="F9" s="79" t="s">
        <v>132</v>
      </c>
      <c r="G9" s="78" t="s">
        <v>131</v>
      </c>
      <c r="H9" s="74" t="s">
        <v>74</v>
      </c>
      <c r="I9" s="77" t="s">
        <v>50</v>
      </c>
      <c r="J9" s="75" t="s">
        <v>126</v>
      </c>
      <c r="K9" s="76">
        <v>123</v>
      </c>
      <c r="L9" s="75"/>
      <c r="M9" s="74">
        <v>2</v>
      </c>
      <c r="N9" s="73"/>
      <c r="O9" s="73">
        <v>100</v>
      </c>
      <c r="P9" s="72">
        <f>SUM(N9:O9)</f>
        <v>100</v>
      </c>
      <c r="Q9" s="71">
        <v>176</v>
      </c>
      <c r="R9" s="73" t="s">
        <v>130</v>
      </c>
      <c r="S9" s="73">
        <v>216</v>
      </c>
      <c r="T9" s="72">
        <f>SUM(R9:S9)</f>
        <v>216</v>
      </c>
      <c r="U9" s="71"/>
      <c r="V9" s="70">
        <f>SUM(P9,Q9,T9,U9)</f>
        <v>492</v>
      </c>
      <c r="W9" s="69"/>
      <c r="X9" s="68">
        <f>IF(T9-W9&lt;0,"",T9-W9)</f>
        <v>216</v>
      </c>
      <c r="Y9" s="67" t="str">
        <f ca="1">IF(AND($B9="",$C9="",$A9=""),"",IF(AND($B9="non",$C9="oui",$A9=0),"Pas de Navie",IF(AND($A9-$S$2&gt;1.5,$A9-$S$2&lt;=2),"Closing  Date                à  -  de  48h00",IF(AND($A9&gt;0,$A9-$S$2&lt;=1.5,$A9-$S$2&lt;=$S$3,$B9="Sur Rade",$C9="OUI"),"Demande Armateur",IF(AND($A9&gt;0,$A9-$S$2&lt;=1.5,$A9-$S$2&lt;=$S$3,$B9="Sur Rade",$C9="NON"),"Closed",IF(AND($A9&gt;0,$A9-$S$2&lt;=1.5,$A9-$S$2&lt;=$S$3,$B9="Sur Rade",$C9=0),"Closed",IF(AND($A9&gt;0,$A9-$S$2&lt;=1.5,$A9-$S$2&lt;=$S$3),"Closed (Inferieur à 36h00)",IF(AND($B9="non",$C9="non",$A9&gt;($S$2+$S$3)),(($A9)-($S$2+$S$3)),IF(AND($B9="non",$C9="oui",$A9&gt;($S$2+$S$3)),(($A9)-($S$2+$S$3)),IF(AND($B9="non",$C9=0,$A9&gt;($S$2+$S$3)),(($A9)-($S$2+$S$3)),IF(AND($B9="non",$C9=" ",$A9=0),"Pas de Navie",IF(AND($B9="non",$C9="NON",$A9=0),"Pas de Navie",IF(AND($B9="non",$C9=0,$A9=0),"Pas de Navie","CONTACTER SUPER MAITRE EXCEL")))))))))))))</f>
        <v>Closed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BA9" s="7">
        <v>8</v>
      </c>
      <c r="BB9" s="8" t="s">
        <v>129</v>
      </c>
    </row>
    <row r="10" spans="1:54" s="104" customFormat="1" ht="30.95" customHeight="1" x14ac:dyDescent="0.25">
      <c r="A10" s="84">
        <v>45175.270138888889</v>
      </c>
      <c r="B10" s="98" t="str">
        <f ca="1">IF(AND(A10&gt;0,$S$2-A10&gt;=0),"Sur Rade","Non")</f>
        <v>Sur Rade</v>
      </c>
      <c r="C10" s="82"/>
      <c r="D10" s="97">
        <f ca="1">IF(A10&gt;0,IF($S$2-A10&gt;0,$S$2-A10,0),0)</f>
        <v>0.28991562499868451</v>
      </c>
      <c r="E10" s="80"/>
      <c r="F10" s="79" t="s">
        <v>128</v>
      </c>
      <c r="G10" s="78" t="s">
        <v>127</v>
      </c>
      <c r="H10" s="74" t="s">
        <v>74</v>
      </c>
      <c r="I10" s="77" t="s">
        <v>50</v>
      </c>
      <c r="J10" s="74" t="s">
        <v>126</v>
      </c>
      <c r="K10" s="76">
        <v>123</v>
      </c>
      <c r="L10" s="75"/>
      <c r="M10" s="74">
        <v>2</v>
      </c>
      <c r="N10" s="73"/>
      <c r="O10" s="73">
        <v>9</v>
      </c>
      <c r="P10" s="72">
        <f>SUM(N10:O10)</f>
        <v>9</v>
      </c>
      <c r="Q10" s="71">
        <v>69</v>
      </c>
      <c r="R10" s="73"/>
      <c r="S10" s="73">
        <v>226</v>
      </c>
      <c r="T10" s="72">
        <f>SUM(R10:S10)</f>
        <v>226</v>
      </c>
      <c r="U10" s="71"/>
      <c r="V10" s="70">
        <f>SUM(P10,Q10,T10,U10)</f>
        <v>304</v>
      </c>
      <c r="W10" s="69"/>
      <c r="X10" s="68">
        <f>IF(T10-W10&lt;0,"",T10-W10)</f>
        <v>226</v>
      </c>
      <c r="Y10" s="67" t="str">
        <f ca="1">IF(AND($B10="",$C10="",$A10=""),"",IF(AND($B10="non",$C10="oui",$A10=0),"Pas de Navie",IF(AND($A10-$S$2&gt;1.5,$A10-$S$2&lt;=2),"Closing  Date                à  -  de  48h00",IF(AND($A10&gt;0,$A10-$S$2&lt;=1.5,$A10-$S$2&lt;=$S$3,$B10="Sur Rade",$C10="OUI"),"Demande Armateur",IF(AND($A10&gt;0,$A10-$S$2&lt;=1.5,$A10-$S$2&lt;=$S$3,$B10="Sur Rade",$C10="NON"),"Closed",IF(AND($A10&gt;0,$A10-$S$2&lt;=1.5,$A10-$S$2&lt;=$S$3,$B10="Sur Rade",$C10=0),"Closed",IF(AND($A10&gt;0,$A10-$S$2&lt;=1.5,$A10-$S$2&lt;=$S$3),"Closed (Inferieur à 36h00)",IF(AND($B10="non",$C10="non",$A10&gt;($S$2+$S$3)),(($A10)-($S$2+$S$3)),IF(AND($B10="non",$C10="oui",$A10&gt;($S$2+$S$3)),(($A10)-($S$2+$S$3)),IF(AND($B10="non",$C10=0,$A10&gt;($S$2+$S$3)),(($A10)-($S$2+$S$3)),IF(AND($B10="non",$C10=" ",$A10=0),"Pas de Navie",IF(AND($B10="non",$C10="NON",$A10=0),"Pas de Navie",IF(AND($B10="non",$C10=0,$A10=0),"Pas de Navie","CONTACTER SUPER MAITRE EXCEL")))))))))))))</f>
        <v>Closed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BA10" s="7">
        <v>9</v>
      </c>
      <c r="BB10" s="9" t="s">
        <v>125</v>
      </c>
    </row>
    <row r="11" spans="1:54" s="104" customFormat="1" ht="30.95" customHeight="1" x14ac:dyDescent="0.25">
      <c r="A11" s="94">
        <v>45175.583333333336</v>
      </c>
      <c r="B11" s="83" t="str">
        <f ca="1">IF(AND(A11&gt;0,$S$2-A11&gt;=0),"Sur Rade","Non")</f>
        <v>Non</v>
      </c>
      <c r="C11" s="82"/>
      <c r="D11" s="97">
        <f ca="1">IF(A11&gt;0,IF($S$2-A11&gt;0,$S$2-A11,0),0)</f>
        <v>0</v>
      </c>
      <c r="E11" s="80"/>
      <c r="F11" s="89" t="s">
        <v>124</v>
      </c>
      <c r="G11" s="78" t="s">
        <v>123</v>
      </c>
      <c r="H11" s="74" t="s">
        <v>51</v>
      </c>
      <c r="I11" s="77" t="s">
        <v>66</v>
      </c>
      <c r="J11" s="74" t="s">
        <v>90</v>
      </c>
      <c r="K11" s="76">
        <v>249</v>
      </c>
      <c r="L11" s="75"/>
      <c r="M11" s="74" t="s">
        <v>48</v>
      </c>
      <c r="N11" s="73"/>
      <c r="O11" s="73">
        <v>78</v>
      </c>
      <c r="P11" s="72">
        <f>SUM(N11:O11)</f>
        <v>78</v>
      </c>
      <c r="Q11" s="71">
        <v>14</v>
      </c>
      <c r="R11" s="73"/>
      <c r="S11" s="73">
        <v>98</v>
      </c>
      <c r="T11" s="72">
        <f>SUM(R11:S11)</f>
        <v>98</v>
      </c>
      <c r="U11" s="71">
        <v>953</v>
      </c>
      <c r="V11" s="70">
        <f>SUM(P11,Q11,T11,U11)</f>
        <v>1143</v>
      </c>
      <c r="W11" s="69"/>
      <c r="X11" s="68">
        <f>IF(T11-W11&lt;0,"",T11-W11)</f>
        <v>98</v>
      </c>
      <c r="Y11" s="67" t="str">
        <f ca="1">IF(AND($B11="",$C11="",$A11=""),"",IF(AND($B11="non",$C11="oui",$A11=0),"Pas de Navie",IF(AND($A11-$S$2&gt;1.5,$A11-$S$2&lt;=2),"Closing  Date                à  -  de  48h00",IF(AND($A11&gt;0,$A11-$S$2&lt;=1.5,$A11-$S$2&lt;=$S$3,$B11="Sur Rade",$C11="OUI"),"Demande Armateur",IF(AND($A11&gt;0,$A11-$S$2&lt;=1.5,$A11-$S$2&lt;=$S$3,$B11="Sur Rade",$C11="NON"),"Closed",IF(AND($A11&gt;0,$A11-$S$2&lt;=1.5,$A11-$S$2&lt;=$S$3,$B11="Sur Rade",$C11=0),"Closed",IF(AND($A11&gt;0,$A11-$S$2&lt;=1.5,$A11-$S$2&lt;=$S$3),"Closed (Inferieur à 36h00)",IF(AND($B11="non",$C11="non",$A11&gt;($S$2+$S$3)),(($A11)-($S$2+$S$3)),IF(AND($B11="non",$C11="oui",$A11&gt;($S$2+$S$3)),(($A11)-($S$2+$S$3)),IF(AND($B11="non",$C11=0,$A11&gt;($S$2+$S$3)),(($A11)-($S$2+$S$3)),IF(AND($B11="non",$C11=" ",$A11=0),"Pas de Navie",IF(AND($B11="non",$C11="NON",$A11=0),"Pas de Navie",IF(AND($B11="non",$C11=0,$A11=0),"Pas de Navie","CONTACTER SUPER MAITRE EXCEL")))))))))))))</f>
        <v>Closed (Inferieur à 36h00)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BA11" s="7">
        <v>10</v>
      </c>
      <c r="BB11" s="6" t="s">
        <v>122</v>
      </c>
    </row>
    <row r="12" spans="1:54" s="2" customFormat="1" ht="30.95" customHeight="1" x14ac:dyDescent="0.25">
      <c r="A12" s="94">
        <v>45176.291666666664</v>
      </c>
      <c r="B12" s="93" t="str">
        <f ca="1">IF(AND(A12&gt;0,$S$2-A12&gt;=0),"Sur Rade","Non")</f>
        <v>Non</v>
      </c>
      <c r="C12" s="92"/>
      <c r="D12" s="91">
        <f ca="1">IF(A12&gt;0,IF($S$2-A12&gt;0,$S$2-A12,0),0)</f>
        <v>0</v>
      </c>
      <c r="E12" s="90"/>
      <c r="F12" s="89" t="s">
        <v>121</v>
      </c>
      <c r="G12" s="88" t="s">
        <v>120</v>
      </c>
      <c r="H12" s="74" t="s">
        <v>74</v>
      </c>
      <c r="I12" s="77" t="s">
        <v>83</v>
      </c>
      <c r="J12" s="74" t="s">
        <v>119</v>
      </c>
      <c r="K12" s="87">
        <v>147</v>
      </c>
      <c r="L12" s="86"/>
      <c r="M12" s="74">
        <v>2</v>
      </c>
      <c r="N12" s="73"/>
      <c r="O12" s="73"/>
      <c r="P12" s="72">
        <f>SUM(N12:O12)</f>
        <v>0</v>
      </c>
      <c r="Q12" s="71"/>
      <c r="R12" s="73"/>
      <c r="S12" s="73"/>
      <c r="T12" s="72">
        <f>SUM(R12:S12)</f>
        <v>0</v>
      </c>
      <c r="U12" s="71"/>
      <c r="V12" s="70">
        <f>SUM(P12,Q12,T12,U12)</f>
        <v>0</v>
      </c>
      <c r="W12" s="69"/>
      <c r="X12" s="68">
        <f>IF(T12-W12&lt;0,"",T12-W12)</f>
        <v>0</v>
      </c>
      <c r="Y12" s="67" t="str">
        <f ca="1">IF(AND($B12="",$C12="",$A12=""),"",IF(AND($B12="non",$C12="oui",$A12=0),"Pas de Navie",IF(AND($A12-$S$2&gt;1.5,$A12-$S$2&lt;=2),"Closing  Date                à  -  de  48h00",IF(AND($A12&gt;0,$A12-$S$2&lt;=1.5,$A12-$S$2&lt;=$S$3,$B12="Sur Rade",$C12="OUI"),"Demande Armateur",IF(AND($A12&gt;0,$A12-$S$2&lt;=1.5,$A12-$S$2&lt;=$S$3,$B12="Sur Rade",$C12="NON"),"Closed",IF(AND($A12&gt;0,$A12-$S$2&lt;=1.5,$A12-$S$2&lt;=$S$3,$B12="Sur Rade",$C12=0),"Closed",IF(AND($A12&gt;0,$A12-$S$2&lt;=1.5,$A12-$S$2&lt;=$S$3),"Closed (Inferieur à 36h00)",IF(AND($B12="non",$C12="non",$A12&gt;($S$2+$S$3)),(($A12)-($S$2+$S$3)),IF(AND($B12="non",$C12="oui",$A12&gt;($S$2+$S$3)),(($A12)-($S$2+$S$3)),IF(AND($B12="non",$C12=0,$A12&gt;($S$2+$S$3)),(($A12)-($S$2+$S$3)),IF(AND($B12="non",$C12=" ",$A12=0),"Pas de Navie",IF(AND($B12="non",$C12="NON",$A12=0),"Pas de Navie",IF(AND($B12="non",$C12=0,$A12=0),"Pas de Navie","CONTACTER SUPER MAITRE EXCEL")))))))))))))</f>
        <v>Closed (Inferieur à 36h00)</v>
      </c>
      <c r="BA12" s="7">
        <v>11</v>
      </c>
      <c r="BB12" s="6" t="s">
        <v>118</v>
      </c>
    </row>
    <row r="13" spans="1:54" s="104" customFormat="1" ht="30.95" customHeight="1" x14ac:dyDescent="0.25">
      <c r="A13" s="94">
        <v>45176.625</v>
      </c>
      <c r="B13" s="93" t="str">
        <f ca="1">IF(AND(A13&gt;0,$S$2-A13&gt;=0),"Sur Rade","Non")</f>
        <v>Non</v>
      </c>
      <c r="C13" s="92"/>
      <c r="D13" s="91">
        <f ca="1">IF(A13&gt;0,IF($S$2-A13&gt;0,$S$2-A13,0),0)</f>
        <v>0</v>
      </c>
      <c r="E13" s="90"/>
      <c r="F13" s="79" t="s">
        <v>117</v>
      </c>
      <c r="G13" s="105" t="s">
        <v>116</v>
      </c>
      <c r="H13" s="74" t="s">
        <v>51</v>
      </c>
      <c r="I13" s="77" t="s">
        <v>66</v>
      </c>
      <c r="J13" s="74" t="s">
        <v>65</v>
      </c>
      <c r="K13" s="87">
        <v>262</v>
      </c>
      <c r="L13" s="86"/>
      <c r="M13" s="74" t="s">
        <v>48</v>
      </c>
      <c r="N13" s="73"/>
      <c r="O13" s="73">
        <v>598</v>
      </c>
      <c r="P13" s="72">
        <f>SUM(N13:O13)</f>
        <v>598</v>
      </c>
      <c r="Q13" s="71"/>
      <c r="R13" s="73"/>
      <c r="S13" s="73">
        <v>90</v>
      </c>
      <c r="T13" s="72">
        <f>SUM(R13:S13)</f>
        <v>90</v>
      </c>
      <c r="U13" s="71"/>
      <c r="V13" s="70">
        <f>SUM(P13,Q13,T13,U13)</f>
        <v>688</v>
      </c>
      <c r="W13" s="69"/>
      <c r="X13" s="68">
        <f>IF(T13-W13&lt;0,"",T13-W13)</f>
        <v>90</v>
      </c>
      <c r="Y13" s="67" t="str">
        <f ca="1">IF(AND($B13="",$C13="",$A13=""),"",IF(AND($B13="non",$C13="oui",$A13=0),"Pas de Navie",IF(AND($A13-$S$2&gt;1.5,$A13-$S$2&lt;=2),"Closing  Date                à  -  de  48h00",IF(AND($A13&gt;0,$A13-$S$2&lt;=1.5,$A13-$S$2&lt;=$S$3,$B13="Sur Rade",$C13="OUI"),"Demande Armateur",IF(AND($A13&gt;0,$A13-$S$2&lt;=1.5,$A13-$S$2&lt;=$S$3,$B13="Sur Rade",$C13="NON"),"Closed",IF(AND($A13&gt;0,$A13-$S$2&lt;=1.5,$A13-$S$2&lt;=$S$3,$B13="Sur Rade",$C13=0),"Closed",IF(AND($A13&gt;0,$A13-$S$2&lt;=1.5,$A13-$S$2&lt;=$S$3),"Closed (Inferieur à 36h00)",IF(AND($B13="non",$C13="non",$A13&gt;($S$2+$S$3)),(($A13)-($S$2+$S$3)),IF(AND($B13="non",$C13="oui",$A13&gt;($S$2+$S$3)),(($A13)-($S$2+$S$3)),IF(AND($B13="non",$C13=0,$A13&gt;($S$2+$S$3)),(($A13)-($S$2+$S$3)),IF(AND($B13="non",$C13=" ",$A13=0),"Pas de Navie",IF(AND($B13="non",$C13="NON",$A13=0),"Pas de Navie",IF(AND($B13="non",$C13=0,$A13=0),"Pas de Navie","CONTACTER SUPER MAITRE EXCEL")))))))))))))</f>
        <v>Closed (Inferieur à 36h00)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BA13" s="7">
        <v>12</v>
      </c>
      <c r="BB13" s="8" t="s">
        <v>115</v>
      </c>
    </row>
    <row r="14" spans="1:54" s="104" customFormat="1" ht="30.95" customHeight="1" x14ac:dyDescent="0.25">
      <c r="A14" s="84">
        <v>45176.666666666664</v>
      </c>
      <c r="B14" s="83" t="str">
        <f ca="1">IF(AND(A14&gt;0,$S$2-A14&gt;=0),"Sur Rade","Non")</f>
        <v>Non</v>
      </c>
      <c r="C14" s="82"/>
      <c r="D14" s="91">
        <f ca="1">IF(A14&gt;0,IF($S$2-A14&gt;0,$S$2-A14,0),0)</f>
        <v>0</v>
      </c>
      <c r="E14" s="80"/>
      <c r="F14" s="79" t="s">
        <v>114</v>
      </c>
      <c r="G14" s="78" t="s">
        <v>113</v>
      </c>
      <c r="H14" s="74" t="s">
        <v>51</v>
      </c>
      <c r="I14" s="77" t="s">
        <v>50</v>
      </c>
      <c r="J14" s="74" t="s">
        <v>49</v>
      </c>
      <c r="K14" s="76">
        <v>328</v>
      </c>
      <c r="L14" s="75"/>
      <c r="M14" s="74" t="s">
        <v>48</v>
      </c>
      <c r="N14" s="73"/>
      <c r="O14" s="73"/>
      <c r="P14" s="72">
        <f>SUM(N14:O14)</f>
        <v>0</v>
      </c>
      <c r="Q14" s="71"/>
      <c r="R14" s="73"/>
      <c r="S14" s="73"/>
      <c r="T14" s="72">
        <f>SUM(R14:S14)</f>
        <v>0</v>
      </c>
      <c r="U14" s="71"/>
      <c r="V14" s="70">
        <f>SUM(P14,Q14,T14,U14)</f>
        <v>0</v>
      </c>
      <c r="W14" s="69"/>
      <c r="X14" s="68">
        <f>IF(T14-W14&lt;0,"",T14-W14)</f>
        <v>0</v>
      </c>
      <c r="Y14" s="67" t="str">
        <f ca="1">IF(AND($B14="",$C14="",$A14=""),"",IF(AND($B14="non",$C14="oui",$A14=0),"Pas de Navie",IF(AND($A14-$S$2&gt;1.5,$A14-$S$2&lt;=2),"Closing  Date                à  -  de  48h00",IF(AND($A14&gt;0,$A14-$S$2&lt;=1.5,$A14-$S$2&lt;=$S$3,$B14="Sur Rade",$C14="OUI"),"Demande Armateur",IF(AND($A14&gt;0,$A14-$S$2&lt;=1.5,$A14-$S$2&lt;=$S$3,$B14="Sur Rade",$C14="NON"),"Closed",IF(AND($A14&gt;0,$A14-$S$2&lt;=1.5,$A14-$S$2&lt;=$S$3,$B14="Sur Rade",$C14=0),"Closed",IF(AND($A14&gt;0,$A14-$S$2&lt;=1.5,$A14-$S$2&lt;=$S$3),"Closed (Inferieur à 36h00)",IF(AND($B14="non",$C14="non",$A14&gt;($S$2+$S$3)),(($A14)-($S$2+$S$3)),IF(AND($B14="non",$C14="oui",$A14&gt;($S$2+$S$3)),(($A14)-($S$2+$S$3)),IF(AND($B14="non",$C14=0,$A14&gt;($S$2+$S$3)),(($A14)-($S$2+$S$3)),IF(AND($B14="non",$C14=" ",$A14=0),"Pas de Navie",IF(AND($B14="non",$C14="NON",$A14=0),"Pas de Navie",IF(AND($B14="non",$C14=0,$A14=0),"Pas de Navie","CONTACTER SUPER MAITRE EXCEL")))))))))))))</f>
        <v>Closed (Inferieur à 36h00)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BA14" s="7">
        <v>13</v>
      </c>
      <c r="BB14" s="8" t="s">
        <v>112</v>
      </c>
    </row>
    <row r="15" spans="1:54" s="104" customFormat="1" ht="30.95" customHeight="1" x14ac:dyDescent="0.25">
      <c r="A15" s="84">
        <v>45177.291666666664</v>
      </c>
      <c r="B15" s="83" t="str">
        <f ca="1">IF(AND(A15&gt;0,$S$2-A15&gt;=0),"Sur Rade","Non")</f>
        <v>Non</v>
      </c>
      <c r="C15" s="82"/>
      <c r="D15" s="91">
        <f ca="1">IF(A15&gt;0,IF($S$2-A15&gt;0,$S$2-A15,0),0)</f>
        <v>0</v>
      </c>
      <c r="E15" s="80"/>
      <c r="F15" s="79" t="s">
        <v>111</v>
      </c>
      <c r="G15" s="78" t="s">
        <v>110</v>
      </c>
      <c r="H15" s="74" t="s">
        <v>74</v>
      </c>
      <c r="I15" s="77" t="s">
        <v>66</v>
      </c>
      <c r="J15" s="74" t="s">
        <v>73</v>
      </c>
      <c r="K15" s="76">
        <v>117</v>
      </c>
      <c r="L15" s="75"/>
      <c r="M15" s="74">
        <v>2</v>
      </c>
      <c r="N15" s="73"/>
      <c r="O15" s="73"/>
      <c r="P15" s="72">
        <f>SUM(N15:O15)</f>
        <v>0</v>
      </c>
      <c r="Q15" s="71"/>
      <c r="R15" s="73"/>
      <c r="S15" s="73"/>
      <c r="T15" s="72">
        <f>SUM(R15:S15)</f>
        <v>0</v>
      </c>
      <c r="U15" s="71"/>
      <c r="V15" s="70">
        <f>SUM(P15,Q15,T15,U15)</f>
        <v>0</v>
      </c>
      <c r="W15" s="69"/>
      <c r="X15" s="68">
        <f>IF(T15-W15&lt;0,"",T15-W15)</f>
        <v>0</v>
      </c>
      <c r="Y15" s="67" t="str">
        <f ca="1">IF(AND($B15="",$C15="",$A15=""),"",IF(AND($B15="non",$C15="oui",$A15=0),"Pas de Navie",IF(AND($A15-$S$2&gt;1.5,$A15-$S$2&lt;=2),"Closing  Date                à  -  de  48h00",IF(AND($A15&gt;0,$A15-$S$2&lt;=1.5,$A15-$S$2&lt;=$S$3,$B15="Sur Rade",$C15="OUI"),"Demande Armateur",IF(AND($A15&gt;0,$A15-$S$2&lt;=1.5,$A15-$S$2&lt;=$S$3,$B15="Sur Rade",$C15="NON"),"Closed",IF(AND($A15&gt;0,$A15-$S$2&lt;=1.5,$A15-$S$2&lt;=$S$3,$B15="Sur Rade",$C15=0),"Closed",IF(AND($A15&gt;0,$A15-$S$2&lt;=1.5,$A15-$S$2&lt;=$S$3),"Closed (Inferieur à 36h00)",IF(AND($B15="non",$C15="non",$A15&gt;($S$2+$S$3)),(($A15)-($S$2+$S$3)),IF(AND($B15="non",$C15="oui",$A15&gt;($S$2+$S$3)),(($A15)-($S$2+$S$3)),IF(AND($B15="non",$C15=0,$A15&gt;($S$2+$S$3)),(($A15)-($S$2+$S$3)),IF(AND($B15="non",$C15=" ",$A15=0),"Pas de Navie",IF(AND($B15="non",$C15="NON",$A15=0),"Pas de Navie",IF(AND($B15="non",$C15=0,$A15=0),"Pas de Navie","CONTACTER SUPER MAITRE EXCEL")))))))))))))</f>
        <v>Closing  Date                à  -  de  48h00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BA15" s="7">
        <v>14</v>
      </c>
      <c r="BB15" s="8" t="s">
        <v>109</v>
      </c>
    </row>
    <row r="16" spans="1:54" s="104" customFormat="1" ht="30.95" customHeight="1" x14ac:dyDescent="0.25">
      <c r="A16" s="84">
        <v>45177.291666666664</v>
      </c>
      <c r="B16" s="83" t="str">
        <f ca="1">IF(AND(A16&gt;0,$S$2-A16&gt;=0),"Sur Rade","Non")</f>
        <v>Non</v>
      </c>
      <c r="C16" s="82"/>
      <c r="D16" s="97">
        <f ca="1">IF(A16&gt;0,IF($S$2-A16&gt;0,$S$2-A16,0),0)</f>
        <v>0</v>
      </c>
      <c r="E16" s="80"/>
      <c r="F16" s="79" t="s">
        <v>108</v>
      </c>
      <c r="G16" s="78"/>
      <c r="H16" s="74" t="s">
        <v>57</v>
      </c>
      <c r="I16" s="77" t="s">
        <v>107</v>
      </c>
      <c r="J16" s="74"/>
      <c r="K16" s="76"/>
      <c r="L16" s="75"/>
      <c r="M16" s="103"/>
      <c r="N16" s="73"/>
      <c r="O16" s="73"/>
      <c r="P16" s="72">
        <f>SUM(N16:O16)</f>
        <v>0</v>
      </c>
      <c r="Q16" s="71"/>
      <c r="R16" s="73"/>
      <c r="S16" s="73"/>
      <c r="T16" s="72">
        <f>SUM(R16:S16)</f>
        <v>0</v>
      </c>
      <c r="U16" s="71"/>
      <c r="V16" s="70">
        <f>SUM(P16,Q16,T16,U16)</f>
        <v>0</v>
      </c>
      <c r="W16" s="69"/>
      <c r="X16" s="68">
        <f>IF(T16-W16&lt;0,"",T16-W16)</f>
        <v>0</v>
      </c>
      <c r="Y16" s="67" t="str">
        <f ca="1">IF(AND($B16="",$C16="",$A16=""),"",IF(AND($B16="non",$C16="oui",$A16=0),"Pas de Navie",IF(AND($A16-$S$2&gt;1.5,$A16-$S$2&lt;=2),"Closing  Date                à  -  de  48h00",IF(AND($A16&gt;0,$A16-$S$2&lt;=1.5,$A16-$S$2&lt;=$S$3,$B16="Sur Rade",$C16="OUI"),"Demande Armateur",IF(AND($A16&gt;0,$A16-$S$2&lt;=1.5,$A16-$S$2&lt;=$S$3,$B16="Sur Rade",$C16="NON"),"Closed",IF(AND($A16&gt;0,$A16-$S$2&lt;=1.5,$A16-$S$2&lt;=$S$3,$B16="Sur Rade",$C16=0),"Closed",IF(AND($A16&gt;0,$A16-$S$2&lt;=1.5,$A16-$S$2&lt;=$S$3),"Closed (Inferieur à 36h00)",IF(AND($B16="non",$C16="non",$A16&gt;($S$2+$S$3)),(($A16)-($S$2+$S$3)),IF(AND($B16="non",$C16="oui",$A16&gt;($S$2+$S$3)),(($A16)-($S$2+$S$3)),IF(AND($B16="non",$C16=0,$A16&gt;($S$2+$S$3)),(($A16)-($S$2+$S$3)),IF(AND($B16="non",$C16=" ",$A16=0),"Pas de Navie",IF(AND($B16="non",$C16="NON",$A16=0),"Pas de Navie",IF(AND($B16="non",$C16=0,$A16=0),"Pas de Navie","CONTACTER SUPER MAITRE EXCEL")))))))))))))</f>
        <v>Closing  Date                à  -  de  48h00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BA16" s="7">
        <v>15</v>
      </c>
      <c r="BB16" s="10" t="s">
        <v>106</v>
      </c>
    </row>
    <row r="17" spans="1:54" s="2" customFormat="1" ht="30.95" customHeight="1" x14ac:dyDescent="0.25">
      <c r="A17" s="84">
        <v>45178.291666666664</v>
      </c>
      <c r="B17" s="98" t="str">
        <f ca="1">IF(AND(A17&gt;0,$S$2-A17&gt;=0),"Sur Rade","Non")</f>
        <v>Non</v>
      </c>
      <c r="C17" s="98"/>
      <c r="D17" s="97">
        <f ca="1">IF(A17&gt;0,IF($S$2-A17&gt;0,$S$2-A17,0),0)</f>
        <v>0</v>
      </c>
      <c r="E17" s="80"/>
      <c r="F17" s="79" t="s">
        <v>105</v>
      </c>
      <c r="G17" s="78" t="s">
        <v>104</v>
      </c>
      <c r="H17" s="74" t="s">
        <v>74</v>
      </c>
      <c r="I17" s="77" t="s">
        <v>66</v>
      </c>
      <c r="J17" s="103" t="s">
        <v>73</v>
      </c>
      <c r="K17" s="76">
        <v>117</v>
      </c>
      <c r="L17" s="75"/>
      <c r="M17" s="74">
        <v>2</v>
      </c>
      <c r="N17" s="73"/>
      <c r="O17" s="73"/>
      <c r="P17" s="72">
        <f>SUM(N17:O17)</f>
        <v>0</v>
      </c>
      <c r="Q17" s="71"/>
      <c r="R17" s="73"/>
      <c r="S17" s="73">
        <v>219</v>
      </c>
      <c r="T17" s="72">
        <f>SUM(R17:S17)</f>
        <v>219</v>
      </c>
      <c r="U17" s="71"/>
      <c r="V17" s="70">
        <f>SUM(P17,Q17,T17,U17)</f>
        <v>219</v>
      </c>
      <c r="W17" s="69"/>
      <c r="X17" s="68">
        <f>IF(T17-W17&lt;0,"",T17-W17)</f>
        <v>219</v>
      </c>
      <c r="Y17" s="67">
        <f ca="1">IF(AND($B17="",$C17="",$A17=""),"",IF(AND($B17="non",$C17="oui",$A17=0),"Pas de Navie",IF(AND($A17-$S$2&gt;1.5,$A17-$S$2&lt;=2),"Closing  Date                à  -  de  48h00",IF(AND($A17&gt;0,$A17-$S$2&lt;=1.5,$A17-$S$2&lt;=$S$3,$B17="Sur Rade",$C17="OUI"),"Demande Armateur",IF(AND($A17&gt;0,$A17-$S$2&lt;=1.5,$A17-$S$2&lt;=$S$3,$B17="Sur Rade",$C17="NON"),"Closed",IF(AND($A17&gt;0,$A17-$S$2&lt;=1.5,$A17-$S$2&lt;=$S$3,$B17="Sur Rade",$C17=0),"Closed",IF(AND($A17&gt;0,$A17-$S$2&lt;=1.5,$A17-$S$2&lt;=$S$3),"Closed (Inferieur à 36h00)",IF(AND($B17="non",$C17="non",$A17&gt;($S$2+$S$3)),(($A17)-($S$2+$S$3)),IF(AND($B17="non",$C17="oui",$A17&gt;($S$2+$S$3)),(($A17)-($S$2+$S$3)),IF(AND($B17="non",$C17=0,$A17&gt;($S$2+$S$3)),(($A17)-($S$2+$S$3)),IF(AND($B17="non",$C17=" ",$A17=0),"Pas de Navie",IF(AND($B17="non",$C17="NON",$A17=0),"Pas de Navie",IF(AND($B17="non",$C17=0,$A17=0),"Pas de Navie","CONTACTER SUPER MAITRE EXCEL")))))))))))))</f>
        <v>1.2316121527765063</v>
      </c>
      <c r="BA17" s="7">
        <v>16</v>
      </c>
      <c r="BB17" s="9" t="s">
        <v>103</v>
      </c>
    </row>
    <row r="18" spans="1:54" s="2" customFormat="1" ht="30.95" customHeight="1" x14ac:dyDescent="0.25">
      <c r="A18" s="84">
        <v>45178.291666666664</v>
      </c>
      <c r="B18" s="83" t="str">
        <f ca="1">IF(AND(A18&gt;0,$S$2-A18&gt;=0),"Sur Rade","Non")</f>
        <v>Non</v>
      </c>
      <c r="C18" s="102"/>
      <c r="D18" s="91">
        <f ca="1">IF(A18&gt;0,IF($S$2-A18&gt;0,$S$2-A18,0),0)</f>
        <v>0</v>
      </c>
      <c r="E18" s="80"/>
      <c r="F18" s="79" t="s">
        <v>102</v>
      </c>
      <c r="G18" s="78" t="s">
        <v>101</v>
      </c>
      <c r="H18" s="74" t="s">
        <v>51</v>
      </c>
      <c r="I18" s="77" t="s">
        <v>97</v>
      </c>
      <c r="J18" s="74" t="s">
        <v>61</v>
      </c>
      <c r="K18" s="76">
        <v>243</v>
      </c>
      <c r="L18" s="75"/>
      <c r="M18" s="74" t="s">
        <v>48</v>
      </c>
      <c r="N18" s="73"/>
      <c r="O18" s="73"/>
      <c r="P18" s="72">
        <f>SUM(N18:O18)</f>
        <v>0</v>
      </c>
      <c r="Q18" s="71"/>
      <c r="R18" s="73"/>
      <c r="S18" s="73"/>
      <c r="T18" s="72">
        <f>SUM(R18:S18)</f>
        <v>0</v>
      </c>
      <c r="U18" s="71"/>
      <c r="V18" s="70">
        <f>SUM(P18,Q18,T18,U18)</f>
        <v>0</v>
      </c>
      <c r="W18" s="69"/>
      <c r="X18" s="68">
        <f>IF(T18-W18&lt;0,"",T18-W18)</f>
        <v>0</v>
      </c>
      <c r="Y18" s="67">
        <f ca="1">IF(AND($B18="",$C18="",$A18=""),"",IF(AND($B18="non",$C18="oui",$A18=0),"Pas de Navie",IF(AND($A18-$S$2&gt;1.5,$A18-$S$2&lt;=2),"Closing  Date                à  -  de  48h00",IF(AND($A18&gt;0,$A18-$S$2&lt;=1.5,$A18-$S$2&lt;=$S$3,$B18="Sur Rade",$C18="OUI"),"Demande Armateur",IF(AND($A18&gt;0,$A18-$S$2&lt;=1.5,$A18-$S$2&lt;=$S$3,$B18="Sur Rade",$C18="NON"),"Closed",IF(AND($A18&gt;0,$A18-$S$2&lt;=1.5,$A18-$S$2&lt;=$S$3,$B18="Sur Rade",$C18=0),"Closed",IF(AND($A18&gt;0,$A18-$S$2&lt;=1.5,$A18-$S$2&lt;=$S$3),"Closed (Inferieur à 36h00)",IF(AND($B18="non",$C18="non",$A18&gt;($S$2+$S$3)),(($A18)-($S$2+$S$3)),IF(AND($B18="non",$C18="oui",$A18&gt;($S$2+$S$3)),(($A18)-($S$2+$S$3)),IF(AND($B18="non",$C18=0,$A18&gt;($S$2+$S$3)),(($A18)-($S$2+$S$3)),IF(AND($B18="non",$C18=" ",$A18=0),"Pas de Navie",IF(AND($B18="non",$C18="NON",$A18=0),"Pas de Navie",IF(AND($B18="non",$C18=0,$A18=0),"Pas de Navie","CONTACTER SUPER MAITRE EXCEL")))))))))))))</f>
        <v>1.2316121527765063</v>
      </c>
      <c r="BA18" s="7">
        <v>17</v>
      </c>
      <c r="BB18" s="9" t="s">
        <v>100</v>
      </c>
    </row>
    <row r="19" spans="1:54" s="2" customFormat="1" ht="30.95" customHeight="1" x14ac:dyDescent="0.25">
      <c r="A19" s="94">
        <v>45178.833333333336</v>
      </c>
      <c r="B19" s="93" t="str">
        <f ca="1">IF(AND(A19&gt;0,$S$2-A19&gt;=0),"Sur Rade","Non")</f>
        <v>Non</v>
      </c>
      <c r="C19" s="101"/>
      <c r="D19" s="91">
        <f ca="1">IF(A19&gt;0,IF($S$2-A19&gt;0,$S$2-A19,0),0)</f>
        <v>0</v>
      </c>
      <c r="E19" s="90"/>
      <c r="F19" s="89" t="s">
        <v>99</v>
      </c>
      <c r="G19" s="88" t="s">
        <v>98</v>
      </c>
      <c r="H19" s="74" t="s">
        <v>74</v>
      </c>
      <c r="I19" s="77" t="s">
        <v>97</v>
      </c>
      <c r="J19" s="86" t="s">
        <v>96</v>
      </c>
      <c r="K19" s="87">
        <v>157</v>
      </c>
      <c r="L19" s="86"/>
      <c r="M19" s="74">
        <v>2</v>
      </c>
      <c r="N19" s="73"/>
      <c r="O19" s="73"/>
      <c r="P19" s="72">
        <f>SUM(N19:O19)</f>
        <v>0</v>
      </c>
      <c r="Q19" s="71"/>
      <c r="R19" s="73"/>
      <c r="S19" s="73"/>
      <c r="T19" s="72">
        <f>SUM(R19:S19)</f>
        <v>0</v>
      </c>
      <c r="U19" s="71"/>
      <c r="V19" s="70">
        <f>SUM(P19,Q19,T19,U19)</f>
        <v>0</v>
      </c>
      <c r="W19" s="69"/>
      <c r="X19" s="68">
        <f>IF(T19-W19&lt;0,"",T19-W19)</f>
        <v>0</v>
      </c>
      <c r="Y19" s="67">
        <f ca="1">IF(AND($B19="",$C19="",$A19=""),"",IF(AND($B19="non",$C19="oui",$A19=0),"Pas de Navie",IF(AND($A19-$S$2&gt;1.5,$A19-$S$2&lt;=2),"Closing  Date                à  -  de  48h00",IF(AND($A19&gt;0,$A19-$S$2&lt;=1.5,$A19-$S$2&lt;=$S$3,$B19="Sur Rade",$C19="OUI"),"Demande Armateur",IF(AND($A19&gt;0,$A19-$S$2&lt;=1.5,$A19-$S$2&lt;=$S$3,$B19="Sur Rade",$C19="NON"),"Closed",IF(AND($A19&gt;0,$A19-$S$2&lt;=1.5,$A19-$S$2&lt;=$S$3,$B19="Sur Rade",$C19=0),"Closed",IF(AND($A19&gt;0,$A19-$S$2&lt;=1.5,$A19-$S$2&lt;=$S$3),"Closed (Inferieur à 36h00)",IF(AND($B19="non",$C19="non",$A19&gt;($S$2+$S$3)),(($A19)-($S$2+$S$3)),IF(AND($B19="non",$C19="oui",$A19&gt;($S$2+$S$3)),(($A19)-($S$2+$S$3)),IF(AND($B19="non",$C19=0,$A19&gt;($S$2+$S$3)),(($A19)-($S$2+$S$3)),IF(AND($B19="non",$C19=" ",$A19=0),"Pas de Navie",IF(AND($B19="non",$C19="NON",$A19=0),"Pas de Navie",IF(AND($B19="non",$C19=0,$A19=0),"Pas de Navie","CONTACTER SUPER MAITRE EXCEL")))))))))))))</f>
        <v>1.7732788194480236</v>
      </c>
      <c r="AB19" s="100"/>
      <c r="BA19" s="7">
        <v>18</v>
      </c>
      <c r="BB19" s="6" t="s">
        <v>95</v>
      </c>
    </row>
    <row r="20" spans="1:54" s="2" customFormat="1" ht="30.95" customHeight="1" x14ac:dyDescent="0.25">
      <c r="A20" s="84">
        <v>45179.125</v>
      </c>
      <c r="B20" s="83" t="str">
        <f ca="1">IF(AND(A20&gt;0,$S$2-A20&gt;=0),"Sur Rade","Non")</f>
        <v>Non</v>
      </c>
      <c r="C20" s="82"/>
      <c r="D20" s="97">
        <f ca="1">IF(A20&gt;0,IF($S$2-A20&gt;0,$S$2-A20,0),0)</f>
        <v>0</v>
      </c>
      <c r="E20" s="80"/>
      <c r="F20" s="79" t="s">
        <v>94</v>
      </c>
      <c r="G20" s="78" t="s">
        <v>70</v>
      </c>
      <c r="H20" s="74" t="s">
        <v>51</v>
      </c>
      <c r="I20" s="77" t="s">
        <v>66</v>
      </c>
      <c r="J20" s="74" t="s">
        <v>90</v>
      </c>
      <c r="K20" s="76">
        <v>260</v>
      </c>
      <c r="L20" s="75"/>
      <c r="M20" s="74" t="s">
        <v>48</v>
      </c>
      <c r="N20" s="73"/>
      <c r="O20" s="73"/>
      <c r="P20" s="72">
        <f>SUM(N20:O20)</f>
        <v>0</v>
      </c>
      <c r="Q20" s="71"/>
      <c r="R20" s="73"/>
      <c r="S20" s="73"/>
      <c r="T20" s="72">
        <f>SUM(R20:S20)</f>
        <v>0</v>
      </c>
      <c r="U20" s="71"/>
      <c r="V20" s="70">
        <f>SUM(P20,Q20,T20,U20)</f>
        <v>0</v>
      </c>
      <c r="W20" s="69"/>
      <c r="X20" s="68">
        <f>IF(T20-W20&lt;0,"",T20-W20)</f>
        <v>0</v>
      </c>
      <c r="Y20" s="67">
        <f ca="1">IF(AND($B20="",$C20="",$A20=""),"",IF(AND($B20="non",$C20="oui",$A20=0),"Pas de Navie",IF(AND($A20-$S$2&gt;1.5,$A20-$S$2&lt;=2),"Closing  Date                à  -  de  48h00",IF(AND($A20&gt;0,$A20-$S$2&lt;=1.5,$A20-$S$2&lt;=$S$3,$B20="Sur Rade",$C20="OUI"),"Demande Armateur",IF(AND($A20&gt;0,$A20-$S$2&lt;=1.5,$A20-$S$2&lt;=$S$3,$B20="Sur Rade",$C20="NON"),"Closed",IF(AND($A20&gt;0,$A20-$S$2&lt;=1.5,$A20-$S$2&lt;=$S$3,$B20="Sur Rade",$C20=0),"Closed",IF(AND($A20&gt;0,$A20-$S$2&lt;=1.5,$A20-$S$2&lt;=$S$3),"Closed (Inferieur à 36h00)",IF(AND($B20="non",$C20="non",$A20&gt;($S$2+$S$3)),(($A20)-($S$2+$S$3)),IF(AND($B20="non",$C20="oui",$A20&gt;($S$2+$S$3)),(($A20)-($S$2+$S$3)),IF(AND($B20="non",$C20=0,$A20&gt;($S$2+$S$3)),(($A20)-($S$2+$S$3)),IF(AND($B20="non",$C20=" ",$A20=0),"Pas de Navie",IF(AND($B20="non",$C20="NON",$A20=0),"Pas de Navie",IF(AND($B20="non",$C20=0,$A20=0),"Pas de Navie","CONTACTER SUPER MAITRE EXCEL")))))))))))))</f>
        <v>2.0649454861122649</v>
      </c>
      <c r="AB20" s="100"/>
      <c r="BA20" s="7">
        <v>19</v>
      </c>
      <c r="BB20" s="8" t="s">
        <v>93</v>
      </c>
    </row>
    <row r="21" spans="1:54" s="2" customFormat="1" ht="30.95" customHeight="1" x14ac:dyDescent="0.25">
      <c r="A21" s="84">
        <v>45179.333333333336</v>
      </c>
      <c r="B21" s="98" t="str">
        <f ca="1">IF(AND(A21&gt;0,$S$2-A21&gt;=0),"Sur Rade","Non")</f>
        <v>Non</v>
      </c>
      <c r="C21" s="82"/>
      <c r="D21" s="91">
        <f ca="1">IF(A21&gt;0,IF($S$2-A21&gt;0,$S$2-A21,0),0)</f>
        <v>0</v>
      </c>
      <c r="E21" s="80"/>
      <c r="F21" s="79" t="s">
        <v>92</v>
      </c>
      <c r="G21" s="78" t="s">
        <v>91</v>
      </c>
      <c r="H21" s="74" t="s">
        <v>51</v>
      </c>
      <c r="I21" s="77" t="s">
        <v>66</v>
      </c>
      <c r="J21" s="74" t="s">
        <v>90</v>
      </c>
      <c r="K21" s="76"/>
      <c r="L21" s="75"/>
      <c r="M21" s="74"/>
      <c r="N21" s="73"/>
      <c r="O21" s="73"/>
      <c r="P21" s="72">
        <f>SUM(N21:O21)</f>
        <v>0</v>
      </c>
      <c r="Q21" s="71"/>
      <c r="R21" s="73"/>
      <c r="S21" s="73"/>
      <c r="T21" s="72">
        <f>SUM(R21:S21)</f>
        <v>0</v>
      </c>
      <c r="U21" s="71"/>
      <c r="V21" s="70">
        <f>SUM(P21,Q21,T21,U21)</f>
        <v>0</v>
      </c>
      <c r="W21" s="69"/>
      <c r="X21" s="68">
        <f>IF(T21-W21&lt;0,"",T21-W21)</f>
        <v>0</v>
      </c>
      <c r="Y21" s="67">
        <f ca="1">IF(AND($B21="",$C21="",$A21=""),"",IF(AND($B21="non",$C21="oui",$A21=0),"Pas de Navie",IF(AND($A21-$S$2&gt;1.5,$A21-$S$2&lt;=2),"Closing  Date                à  -  de  48h00",IF(AND($A21&gt;0,$A21-$S$2&lt;=1.5,$A21-$S$2&lt;=$S$3,$B21="Sur Rade",$C21="OUI"),"Demande Armateur",IF(AND($A21&gt;0,$A21-$S$2&lt;=1.5,$A21-$S$2&lt;=$S$3,$B21="Sur Rade",$C21="NON"),"Closed",IF(AND($A21&gt;0,$A21-$S$2&lt;=1.5,$A21-$S$2&lt;=$S$3,$B21="Sur Rade",$C21=0),"Closed",IF(AND($A21&gt;0,$A21-$S$2&lt;=1.5,$A21-$S$2&lt;=$S$3),"Closed (Inferieur à 36h00)",IF(AND($B21="non",$C21="non",$A21&gt;($S$2+$S$3)),(($A21)-($S$2+$S$3)),IF(AND($B21="non",$C21="oui",$A21&gt;($S$2+$S$3)),(($A21)-($S$2+$S$3)),IF(AND($B21="non",$C21=0,$A21&gt;($S$2+$S$3)),(($A21)-($S$2+$S$3)),IF(AND($B21="non",$C21=" ",$A21=0),"Pas de Navie",IF(AND($B21="non",$C21="NON",$A21=0),"Pas de Navie",IF(AND($B21="non",$C21=0,$A21=0),"Pas de Navie","CONTACTER SUPER MAITRE EXCEL")))))))))))))</f>
        <v>2.2732788194480236</v>
      </c>
      <c r="AB21" s="100"/>
      <c r="BA21" s="7">
        <v>20</v>
      </c>
      <c r="BB21" s="6" t="s">
        <v>89</v>
      </c>
    </row>
    <row r="22" spans="1:54" s="2" customFormat="1" ht="30.95" customHeight="1" x14ac:dyDescent="0.25">
      <c r="A22" s="84">
        <v>45180.291666666664</v>
      </c>
      <c r="B22" s="83" t="str">
        <f ca="1">IF(AND(A22&gt;0,$S$2-A22&gt;=0),"Sur Rade","Non")</f>
        <v>Non</v>
      </c>
      <c r="C22" s="82"/>
      <c r="D22" s="97">
        <f ca="1">IF(A22&gt;0,IF($S$2-A22&gt;0,$S$2-A22,0),0)</f>
        <v>0</v>
      </c>
      <c r="E22" s="80"/>
      <c r="F22" s="79" t="s">
        <v>88</v>
      </c>
      <c r="G22" s="78" t="s">
        <v>87</v>
      </c>
      <c r="H22" s="74" t="s">
        <v>74</v>
      </c>
      <c r="I22" s="77" t="s">
        <v>66</v>
      </c>
      <c r="J22" s="74" t="s">
        <v>86</v>
      </c>
      <c r="K22" s="76">
        <v>175</v>
      </c>
      <c r="L22" s="75"/>
      <c r="M22" s="74">
        <v>2</v>
      </c>
      <c r="N22" s="73"/>
      <c r="O22" s="73"/>
      <c r="P22" s="72">
        <f>SUM(N22:O22)</f>
        <v>0</v>
      </c>
      <c r="Q22" s="71"/>
      <c r="R22" s="73"/>
      <c r="S22" s="73"/>
      <c r="T22" s="72">
        <f>SUM(R22:S22)</f>
        <v>0</v>
      </c>
      <c r="U22" s="71"/>
      <c r="V22" s="70">
        <f>SUM(P22,Q22,T22,U22)</f>
        <v>0</v>
      </c>
      <c r="W22" s="69">
        <v>0</v>
      </c>
      <c r="X22" s="68">
        <f>IF(T22-W22&lt;0,"",T22-W22)</f>
        <v>0</v>
      </c>
      <c r="Y22" s="67">
        <f ca="1">IF(AND($B22="",$C22="",$A22=""),"",IF(AND($B22="non",$C22="oui",$A22=0),"Pas de Navie",IF(AND($A22-$S$2&gt;1.5,$A22-$S$2&lt;=2),"Closing  Date                à  -  de  48h00",IF(AND($A22&gt;0,$A22-$S$2&lt;=1.5,$A22-$S$2&lt;=$S$3,$B22="Sur Rade",$C22="OUI"),"Demande Armateur",IF(AND($A22&gt;0,$A22-$S$2&lt;=1.5,$A22-$S$2&lt;=$S$3,$B22="Sur Rade",$C22="NON"),"Closed",IF(AND($A22&gt;0,$A22-$S$2&lt;=1.5,$A22-$S$2&lt;=$S$3,$B22="Sur Rade",$C22=0),"Closed",IF(AND($A22&gt;0,$A22-$S$2&lt;=1.5,$A22-$S$2&lt;=$S$3),"Closed (Inferieur à 36h00)",IF(AND($B22="non",$C22="non",$A22&gt;($S$2+$S$3)),(($A22)-($S$2+$S$3)),IF(AND($B22="non",$C22="oui",$A22&gt;($S$2+$S$3)),(($A22)-($S$2+$S$3)),IF(AND($B22="non",$C22=0,$A22&gt;($S$2+$S$3)),(($A22)-($S$2+$S$3)),IF(AND($B22="non",$C22=" ",$A22=0),"Pas de Navie",IF(AND($B22="non",$C22="NON",$A22=0),"Pas de Navie",IF(AND($B22="non",$C22=0,$A22=0),"Pas de Navie","CONTACTER SUPER MAITRE EXCEL")))))))))))))</f>
        <v>3.2316121527765063</v>
      </c>
      <c r="BA22" s="7">
        <v>21</v>
      </c>
      <c r="BB22" s="8" t="s">
        <v>85</v>
      </c>
    </row>
    <row r="23" spans="1:54" s="2" customFormat="1" ht="30.95" customHeight="1" x14ac:dyDescent="0.25">
      <c r="A23" s="99">
        <v>45180.291666666664</v>
      </c>
      <c r="B23" s="83" t="str">
        <f ca="1">IF(AND(A23&gt;0,$S$2-A23&gt;=0),"Sur Rade","Non")</f>
        <v>Non</v>
      </c>
      <c r="C23" s="82"/>
      <c r="D23" s="97">
        <f ca="1">IF(A23&gt;0,IF($S$2-A23&gt;0,$S$2-A23,0),0)</f>
        <v>0</v>
      </c>
      <c r="E23" s="80"/>
      <c r="F23" s="79" t="s">
        <v>84</v>
      </c>
      <c r="G23" s="78"/>
      <c r="H23" s="74" t="s">
        <v>74</v>
      </c>
      <c r="I23" s="77" t="s">
        <v>83</v>
      </c>
      <c r="J23" s="74" t="s">
        <v>82</v>
      </c>
      <c r="K23" s="76">
        <v>212</v>
      </c>
      <c r="L23" s="75"/>
      <c r="M23" s="74"/>
      <c r="N23" s="73"/>
      <c r="O23" s="73"/>
      <c r="P23" s="72">
        <f>SUM(N23:O23)</f>
        <v>0</v>
      </c>
      <c r="Q23" s="71"/>
      <c r="R23" s="73"/>
      <c r="S23" s="73"/>
      <c r="T23" s="72">
        <f>SUM(R23:S23)</f>
        <v>0</v>
      </c>
      <c r="U23" s="73"/>
      <c r="V23" s="70">
        <f>SUM(P23,Q23,T23,U23)</f>
        <v>0</v>
      </c>
      <c r="W23" s="69"/>
      <c r="X23" s="68">
        <f>IF(T23-W23&lt;0,"",T23-W23)</f>
        <v>0</v>
      </c>
      <c r="Y23" s="67">
        <f ca="1">IF(AND($B23="",$C23="",$A23=""),"",IF(AND($B23="non",$C23="oui",$A23=0),"Pas de Navie",IF(AND($A23-$S$2&gt;1.5,$A23-$S$2&lt;=2),"Closing  Date                à  -  de  48h00",IF(AND($A23&gt;0,$A23-$S$2&lt;=1.5,$A23-$S$2&lt;=$S$3,$B23="Sur Rade",$C23="OUI"),"Demande Armateur",IF(AND($A23&gt;0,$A23-$S$2&lt;=1.5,$A23-$S$2&lt;=$S$3,$B23="Sur Rade",$C23="NON"),"Closed",IF(AND($A23&gt;0,$A23-$S$2&lt;=1.5,$A23-$S$2&lt;=$S$3,$B23="Sur Rade",$C23=0),"Closed",IF(AND($A23&gt;0,$A23-$S$2&lt;=1.5,$A23-$S$2&lt;=$S$3),"Closed (Inferieur à 36h00)",IF(AND($B23="non",$C23="non",$A23&gt;($S$2+$S$3)),(($A23)-($S$2+$S$3)),IF(AND($B23="non",$C23="oui",$A23&gt;($S$2+$S$3)),(($A23)-($S$2+$S$3)),IF(AND($B23="non",$C23=0,$A23&gt;($S$2+$S$3)),(($A23)-($S$2+$S$3)),IF(AND($B23="non",$C23=" ",$A23=0),"Pas de Navie",IF(AND($B23="non",$C23="NON",$A23=0),"Pas de Navie",IF(AND($B23="non",$C23=0,$A23=0),"Pas de Navie","CONTACTER SUPER MAITRE EXCEL")))))))))))))</f>
        <v>3.2316121527765063</v>
      </c>
      <c r="BA23" s="7">
        <v>22</v>
      </c>
      <c r="BB23" s="6" t="s">
        <v>81</v>
      </c>
    </row>
    <row r="24" spans="1:54" s="2" customFormat="1" ht="30.95" customHeight="1" x14ac:dyDescent="0.25">
      <c r="A24" s="84">
        <v>45180.916666666664</v>
      </c>
      <c r="B24" s="83" t="str">
        <f ca="1">IF(AND(A24&gt;0,$S$2-A24&gt;=0),"Sur Rade","Non")</f>
        <v>Non</v>
      </c>
      <c r="C24" s="82"/>
      <c r="D24" s="91">
        <f ca="1">IF(A24&gt;0,IF($S$2-A24&gt;0,$S$2-A24,0),0)</f>
        <v>0</v>
      </c>
      <c r="E24" s="80"/>
      <c r="F24" s="96" t="s">
        <v>80</v>
      </c>
      <c r="G24" s="95" t="s">
        <v>79</v>
      </c>
      <c r="H24" s="74" t="s">
        <v>51</v>
      </c>
      <c r="I24" s="77" t="s">
        <v>50</v>
      </c>
      <c r="J24" s="74" t="s">
        <v>78</v>
      </c>
      <c r="K24" s="76">
        <v>255</v>
      </c>
      <c r="L24" s="75"/>
      <c r="M24" s="74" t="s">
        <v>48</v>
      </c>
      <c r="N24" s="73"/>
      <c r="O24" s="73"/>
      <c r="P24" s="72">
        <f>SUM(N24:O24)</f>
        <v>0</v>
      </c>
      <c r="Q24" s="71"/>
      <c r="R24" s="73"/>
      <c r="S24" s="73"/>
      <c r="T24" s="72">
        <f>SUM(R24:S24)</f>
        <v>0</v>
      </c>
      <c r="U24" s="71"/>
      <c r="V24" s="70">
        <f>SUM(P24,Q24,T24,U24)</f>
        <v>0</v>
      </c>
      <c r="W24" s="69"/>
      <c r="X24" s="68"/>
      <c r="Y24" s="67">
        <f ca="1">IF(AND($B24="",$C24="",$A24=""),"",IF(AND($B24="non",$C24="oui",$A24=0),"Pas de Navie",IF(AND($A24-$S$2&gt;1.5,$A24-$S$2&lt;=2),"Closing  Date                à  -  de  48h00",IF(AND($A24&gt;0,$A24-$S$2&lt;=1.5,$A24-$S$2&lt;=$S$3,$B24="Sur Rade",$C24="OUI"),"Demande Armateur",IF(AND($A24&gt;0,$A24-$S$2&lt;=1.5,$A24-$S$2&lt;=$S$3,$B24="Sur Rade",$C24="NON"),"Closed",IF(AND($A24&gt;0,$A24-$S$2&lt;=1.5,$A24-$S$2&lt;=$S$3,$B24="Sur Rade",$C24=0),"Closed",IF(AND($A24&gt;0,$A24-$S$2&lt;=1.5,$A24-$S$2&lt;=$S$3),"Closed (Inferieur à 36h00)",IF(AND($B24="non",$C24="non",$A24&gt;($S$2+$S$3)),(($A24)-($S$2+$S$3)),IF(AND($B24="non",$C24="oui",$A24&gt;($S$2+$S$3)),(($A24)-($S$2+$S$3)),IF(AND($B24="non",$C24=0,$A24&gt;($S$2+$S$3)),(($A24)-($S$2+$S$3)),IF(AND($B24="non",$C24=" ",$A24=0),"Pas de Navie",IF(AND($B24="non",$C24="NON",$A24=0),"Pas de Navie",IF(AND($B24="non",$C24=0,$A24=0),"Pas de Navie","CONTACTER SUPER MAITRE EXCEL")))))))))))))</f>
        <v>3.8566121527765063</v>
      </c>
      <c r="BA24" s="7">
        <v>23</v>
      </c>
      <c r="BB24" s="9" t="s">
        <v>77</v>
      </c>
    </row>
    <row r="25" spans="1:54" s="2" customFormat="1" ht="30.95" customHeight="1" x14ac:dyDescent="0.25">
      <c r="A25" s="84">
        <v>45181.291666666664</v>
      </c>
      <c r="B25" s="83" t="str">
        <f ca="1">IF(AND(A25&gt;0,$S$2-A25&gt;=0),"Sur Rade","Non")</f>
        <v>Non</v>
      </c>
      <c r="C25" s="82"/>
      <c r="D25" s="97">
        <f ca="1">IF(A25&gt;0,IF($S$2-A25&gt;0,$S$2-A25,0),0)</f>
        <v>0</v>
      </c>
      <c r="E25" s="80"/>
      <c r="F25" s="79" t="s">
        <v>76</v>
      </c>
      <c r="G25" s="78" t="s">
        <v>75</v>
      </c>
      <c r="H25" s="74" t="s">
        <v>74</v>
      </c>
      <c r="I25" s="77" t="s">
        <v>66</v>
      </c>
      <c r="J25" s="74" t="s">
        <v>73</v>
      </c>
      <c r="K25" s="76">
        <v>155</v>
      </c>
      <c r="L25" s="75"/>
      <c r="M25" s="74">
        <v>2</v>
      </c>
      <c r="N25" s="73"/>
      <c r="O25" s="73"/>
      <c r="P25" s="72">
        <f>SUM(N25:O25)</f>
        <v>0</v>
      </c>
      <c r="Q25" s="71"/>
      <c r="R25" s="73"/>
      <c r="S25" s="73"/>
      <c r="T25" s="72">
        <f>SUM(R25:S25)</f>
        <v>0</v>
      </c>
      <c r="U25" s="71"/>
      <c r="V25" s="70">
        <f>SUM(P25,Q25,T25,U25)</f>
        <v>0</v>
      </c>
      <c r="W25" s="69"/>
      <c r="X25" s="68">
        <f>IF(T25-W25&lt;0,"",T25-W25)</f>
        <v>0</v>
      </c>
      <c r="Y25" s="67">
        <f ca="1">IF(AND($B25="",$C25="",$A25=""),"",IF(AND($B25="non",$C25="oui",$A25=0),"Pas de Navie",IF(AND($A25-$S$2&gt;1.5,$A25-$S$2&lt;=2),"Closing  Date                à  -  de  48h00",IF(AND($A25&gt;0,$A25-$S$2&lt;=1.5,$A25-$S$2&lt;=$S$3,$B25="Sur Rade",$C25="OUI"),"Demande Armateur",IF(AND($A25&gt;0,$A25-$S$2&lt;=1.5,$A25-$S$2&lt;=$S$3,$B25="Sur Rade",$C25="NON"),"Closed",IF(AND($A25&gt;0,$A25-$S$2&lt;=1.5,$A25-$S$2&lt;=$S$3,$B25="Sur Rade",$C25=0),"Closed",IF(AND($A25&gt;0,$A25-$S$2&lt;=1.5,$A25-$S$2&lt;=$S$3),"Closed (Inferieur à 36h00)",IF(AND($B25="non",$C25="non",$A25&gt;($S$2+$S$3)),(($A25)-($S$2+$S$3)),IF(AND($B25="non",$C25="oui",$A25&gt;($S$2+$S$3)),(($A25)-($S$2+$S$3)),IF(AND($B25="non",$C25=0,$A25&gt;($S$2+$S$3)),(($A25)-($S$2+$S$3)),IF(AND($B25="non",$C25=" ",$A25=0),"Pas de Navie",IF(AND($B25="non",$C25="NON",$A25=0),"Pas de Navie",IF(AND($B25="non",$C25=0,$A25=0),"Pas de Navie","CONTACTER SUPER MAITRE EXCEL")))))))))))))</f>
        <v>4.2316121527765063</v>
      </c>
      <c r="BA25" s="7">
        <v>24</v>
      </c>
      <c r="BB25" s="85" t="s">
        <v>72</v>
      </c>
    </row>
    <row r="26" spans="1:54" s="2" customFormat="1" ht="30.95" customHeight="1" x14ac:dyDescent="0.25">
      <c r="A26" s="94">
        <v>45181.708333333336</v>
      </c>
      <c r="B26" s="98" t="str">
        <f ca="1">IF(AND(A26&gt;0,$S$2-A26&gt;=0),"Sur Rade","Non")</f>
        <v>Non</v>
      </c>
      <c r="C26" s="82"/>
      <c r="D26" s="91">
        <f ca="1">IF(A26&gt;0,IF($S$2-A26&gt;0,$S$2-A26,0),0)</f>
        <v>0</v>
      </c>
      <c r="E26" s="80"/>
      <c r="F26" s="79" t="s">
        <v>71</v>
      </c>
      <c r="G26" s="78" t="s">
        <v>70</v>
      </c>
      <c r="H26" s="74" t="s">
        <v>51</v>
      </c>
      <c r="I26" s="77" t="s">
        <v>66</v>
      </c>
      <c r="J26" s="74" t="s">
        <v>49</v>
      </c>
      <c r="K26" s="76">
        <v>335</v>
      </c>
      <c r="L26" s="75"/>
      <c r="M26" s="74" t="s">
        <v>48</v>
      </c>
      <c r="N26" s="73"/>
      <c r="O26" s="73"/>
      <c r="P26" s="72">
        <f>SUM(N26:O26)</f>
        <v>0</v>
      </c>
      <c r="Q26" s="71"/>
      <c r="R26" s="73"/>
      <c r="S26" s="73"/>
      <c r="T26" s="72">
        <f>SUM(R26:S26)</f>
        <v>0</v>
      </c>
      <c r="U26" s="71"/>
      <c r="V26" s="70">
        <f>SUM(P26,Q26,T26,U26)</f>
        <v>0</v>
      </c>
      <c r="W26" s="69"/>
      <c r="X26" s="68"/>
      <c r="Y26" s="67">
        <f ca="1">IF(AND($B26="",$C26="",$A26=""),"",IF(AND($B26="non",$C26="oui",$A26=0),"Pas de Navie",IF(AND($A26-$S$2&gt;1.5,$A26-$S$2&lt;=2),"Closing  Date                à  -  de  48h00",IF(AND($A26&gt;0,$A26-$S$2&lt;=1.5,$A26-$S$2&lt;=$S$3,$B26="Sur Rade",$C26="OUI"),"Demande Armateur",IF(AND($A26&gt;0,$A26-$S$2&lt;=1.5,$A26-$S$2&lt;=$S$3,$B26="Sur Rade",$C26="NON"),"Closed",IF(AND($A26&gt;0,$A26-$S$2&lt;=1.5,$A26-$S$2&lt;=$S$3,$B26="Sur Rade",$C26=0),"Closed",IF(AND($A26&gt;0,$A26-$S$2&lt;=1.5,$A26-$S$2&lt;=$S$3),"Closed (Inferieur à 36h00)",IF(AND($B26="non",$C26="non",$A26&gt;($S$2+$S$3)),(($A26)-($S$2+$S$3)),IF(AND($B26="non",$C26="oui",$A26&gt;($S$2+$S$3)),(($A26)-($S$2+$S$3)),IF(AND($B26="non",$C26=0,$A26&gt;($S$2+$S$3)),(($A26)-($S$2+$S$3)),IF(AND($B26="non",$C26=" ",$A26=0),"Pas de Navie",IF(AND($B26="non",$C26="NON",$A26=0),"Pas de Navie",IF(AND($B26="non",$C26=0,$A26=0),"Pas de Navie","CONTACTER SUPER MAITRE EXCEL")))))))))))))</f>
        <v>4.6482788194480236</v>
      </c>
      <c r="BA26" s="7">
        <v>25</v>
      </c>
      <c r="BB26" s="9" t="s">
        <v>69</v>
      </c>
    </row>
    <row r="27" spans="1:54" s="2" customFormat="1" ht="30.95" customHeight="1" x14ac:dyDescent="0.25">
      <c r="A27" s="84">
        <v>45183.666666666664</v>
      </c>
      <c r="B27" s="83" t="str">
        <f ca="1">IF(AND(A27&gt;0,$S$2-A27&gt;=0),"Sur Rade","Non")</f>
        <v>Non</v>
      </c>
      <c r="C27" s="82"/>
      <c r="D27" s="97">
        <f ca="1">IF(A27&gt;0,IF($S$2-A27&gt;0,$S$2-A27,0),0)</f>
        <v>0</v>
      </c>
      <c r="E27" s="80"/>
      <c r="F27" s="79" t="s">
        <v>68</v>
      </c>
      <c r="G27" s="78" t="s">
        <v>67</v>
      </c>
      <c r="H27" s="74" t="s">
        <v>51</v>
      </c>
      <c r="I27" s="77" t="s">
        <v>66</v>
      </c>
      <c r="J27" s="74" t="s">
        <v>65</v>
      </c>
      <c r="K27" s="76">
        <v>249</v>
      </c>
      <c r="L27" s="75">
        <v>0</v>
      </c>
      <c r="M27" s="74">
        <v>4</v>
      </c>
      <c r="N27" s="73"/>
      <c r="O27" s="73"/>
      <c r="P27" s="72">
        <f>SUM(N27:O27)</f>
        <v>0</v>
      </c>
      <c r="Q27" s="71"/>
      <c r="R27" s="73"/>
      <c r="S27" s="73"/>
      <c r="T27" s="72">
        <f>SUM(R27:S27)</f>
        <v>0</v>
      </c>
      <c r="U27" s="71"/>
      <c r="V27" s="70">
        <f>SUM(P27,Q27,T27,U27)</f>
        <v>0</v>
      </c>
      <c r="W27" s="69"/>
      <c r="X27" s="68">
        <f>IF(T27-W27&lt;0,"",T27-W27)</f>
        <v>0</v>
      </c>
      <c r="Y27" s="67">
        <f ca="1">IF(AND($B27="",$C27="",$A27=""),"",IF(AND($B27="non",$C27="oui",$A27=0),"Pas de Navie",IF(AND($A27-$S$2&gt;1.5,$A27-$S$2&lt;=2),"Closing  Date                à  -  de  48h00",IF(AND($A27&gt;0,$A27-$S$2&lt;=1.5,$A27-$S$2&lt;=$S$3,$B27="Sur Rade",$C27="OUI"),"Demande Armateur",IF(AND($A27&gt;0,$A27-$S$2&lt;=1.5,$A27-$S$2&lt;=$S$3,$B27="Sur Rade",$C27="NON"),"Closed",IF(AND($A27&gt;0,$A27-$S$2&lt;=1.5,$A27-$S$2&lt;=$S$3,$B27="Sur Rade",$C27=0),"Closed",IF(AND($A27&gt;0,$A27-$S$2&lt;=1.5,$A27-$S$2&lt;=$S$3),"Closed (Inferieur à 36h00)",IF(AND($B27="non",$C27="non",$A27&gt;($S$2+$S$3)),(($A27)-($S$2+$S$3)),IF(AND($B27="non",$C27="oui",$A27&gt;($S$2+$S$3)),(($A27)-($S$2+$S$3)),IF(AND($B27="non",$C27=0,$A27&gt;($S$2+$S$3)),(($A27)-($S$2+$S$3)),IF(AND($B27="non",$C27=" ",$A27=0),"Pas de Navie",IF(AND($B27="non",$C27="NON",$A27=0),"Pas de Navie",IF(AND($B27="non",$C27=0,$A27=0),"Pas de Navie","CONTACTER SUPER MAITRE EXCEL")))))))))))))</f>
        <v>6.6066121527765063</v>
      </c>
      <c r="BA27" s="7">
        <v>26</v>
      </c>
      <c r="BB27" s="6" t="s">
        <v>64</v>
      </c>
    </row>
    <row r="28" spans="1:54" s="2" customFormat="1" ht="30.95" customHeight="1" x14ac:dyDescent="0.25">
      <c r="A28" s="84">
        <v>45185.041666666664</v>
      </c>
      <c r="B28" s="83" t="str">
        <f ca="1">IF(AND(A28&gt;0,$S$2-A28&gt;=0),"Sur Rade","Non")</f>
        <v>Non</v>
      </c>
      <c r="C28" s="82"/>
      <c r="D28" s="97">
        <f ca="1">IF(A28&gt;0,IF($S$2-A28&gt;0,$S$2-A28,0),0)</f>
        <v>0</v>
      </c>
      <c r="E28" s="80"/>
      <c r="F28" s="79" t="s">
        <v>63</v>
      </c>
      <c r="G28" s="78" t="s">
        <v>62</v>
      </c>
      <c r="H28" s="74" t="s">
        <v>51</v>
      </c>
      <c r="I28" s="77" t="s">
        <v>50</v>
      </c>
      <c r="J28" s="74" t="s">
        <v>61</v>
      </c>
      <c r="K28" s="76">
        <v>260</v>
      </c>
      <c r="L28" s="75"/>
      <c r="M28" s="74" t="s">
        <v>48</v>
      </c>
      <c r="N28" s="73"/>
      <c r="O28" s="73"/>
      <c r="P28" s="72">
        <f>SUM(N28:O28)</f>
        <v>0</v>
      </c>
      <c r="Q28" s="71"/>
      <c r="R28" s="73"/>
      <c r="S28" s="73"/>
      <c r="T28" s="72">
        <f>SUM(R28:S28)</f>
        <v>0</v>
      </c>
      <c r="U28" s="71"/>
      <c r="V28" s="70">
        <f>SUM(P28,Q28,T28,U28)</f>
        <v>0</v>
      </c>
      <c r="W28" s="69"/>
      <c r="X28" s="68">
        <f>IF(T28-W28&lt;0,"",T28-W28)</f>
        <v>0</v>
      </c>
      <c r="Y28" s="67">
        <f ca="1">IF(AND($B28="",$C28="",$A28=""),"",IF(AND($B28="non",$C28="oui",$A28=0),"Pas de Navie",IF(AND($A28-$S$2&gt;1.5,$A28-$S$2&lt;=2),"Closing  Date                à  -  de  48h00",IF(AND($A28&gt;0,$A28-$S$2&lt;=1.5,$A28-$S$2&lt;=$S$3,$B28="Sur Rade",$C28="OUI"),"Demande Armateur",IF(AND($A28&gt;0,$A28-$S$2&lt;=1.5,$A28-$S$2&lt;=$S$3,$B28="Sur Rade",$C28="NON"),"Closed",IF(AND($A28&gt;0,$A28-$S$2&lt;=1.5,$A28-$S$2&lt;=$S$3,$B28="Sur Rade",$C28=0),"Closed",IF(AND($A28&gt;0,$A28-$S$2&lt;=1.5,$A28-$S$2&lt;=$S$3),"Closed (Inferieur à 36h00)",IF(AND($B28="non",$C28="non",$A28&gt;($S$2+$S$3)),(($A28)-($S$2+$S$3)),IF(AND($B28="non",$C28="oui",$A28&gt;($S$2+$S$3)),(($A28)-($S$2+$S$3)),IF(AND($B28="non",$C28=0,$A28&gt;($S$2+$S$3)),(($A28)-($S$2+$S$3)),IF(AND($B28="non",$C28=" ",$A28=0),"Pas de Navie",IF(AND($B28="non",$C28="NON",$A28=0),"Pas de Navie",IF(AND($B28="non",$C28=0,$A28=0),"Pas de Navie","CONTACTER SUPER MAITRE EXCEL")))))))))))))</f>
        <v>7.9816121527765063</v>
      </c>
      <c r="BA28" s="7">
        <v>27</v>
      </c>
      <c r="BB28" s="6" t="s">
        <v>60</v>
      </c>
    </row>
    <row r="29" spans="1:54" s="2" customFormat="1" ht="30.95" customHeight="1" x14ac:dyDescent="0.25">
      <c r="A29" s="84">
        <v>45185.291666666664</v>
      </c>
      <c r="B29" s="83" t="str">
        <f ca="1">IF(AND(A29&gt;0,$S$2-A29&gt;=0),"Sur Rade","Non")</f>
        <v>Non</v>
      </c>
      <c r="C29" s="82"/>
      <c r="D29" s="97">
        <f ca="1">IF(A29&gt;0,IF($S$2-A29&gt;0,$S$2-A29,0),0)</f>
        <v>0</v>
      </c>
      <c r="E29" s="80"/>
      <c r="F29" s="96" t="s">
        <v>59</v>
      </c>
      <c r="G29" s="95" t="s">
        <v>58</v>
      </c>
      <c r="H29" s="74" t="s">
        <v>57</v>
      </c>
      <c r="I29" s="77" t="s">
        <v>56</v>
      </c>
      <c r="J29" s="74" t="s">
        <v>55</v>
      </c>
      <c r="K29" s="76">
        <v>214</v>
      </c>
      <c r="L29" s="75"/>
      <c r="M29" s="74">
        <v>2</v>
      </c>
      <c r="N29" s="73"/>
      <c r="O29" s="73"/>
      <c r="P29" s="72">
        <f>SUM(N29:O29)</f>
        <v>0</v>
      </c>
      <c r="Q29" s="71"/>
      <c r="R29" s="73"/>
      <c r="S29" s="73"/>
      <c r="T29" s="72">
        <f>SUM(R29:S29)</f>
        <v>0</v>
      </c>
      <c r="U29" s="71"/>
      <c r="V29" s="70">
        <f>SUM(P29,Q29,T29,U29)</f>
        <v>0</v>
      </c>
      <c r="W29" s="69"/>
      <c r="X29" s="68"/>
      <c r="Y29" s="67">
        <f ca="1">IF(AND($B29="",$C29="",$A29=""),"",IF(AND($B29="non",$C29="oui",$A29=0),"Pas de Navie",IF(AND($A29-$S$2&gt;1.5,$A29-$S$2&lt;=2),"Closing  Date                à  -  de  48h00",IF(AND($A29&gt;0,$A29-$S$2&lt;=1.5,$A29-$S$2&lt;=$S$3,$B29="Sur Rade",$C29="OUI"),"Demande Armateur",IF(AND($A29&gt;0,$A29-$S$2&lt;=1.5,$A29-$S$2&lt;=$S$3,$B29="Sur Rade",$C29="NON"),"Closed",IF(AND($A29&gt;0,$A29-$S$2&lt;=1.5,$A29-$S$2&lt;=$S$3,$B29="Sur Rade",$C29=0),"Closed",IF(AND($A29&gt;0,$A29-$S$2&lt;=1.5,$A29-$S$2&lt;=$S$3),"Closed (Inferieur à 36h00)",IF(AND($B29="non",$C29="non",$A29&gt;($S$2+$S$3)),(($A29)-($S$2+$S$3)),IF(AND($B29="non",$C29="oui",$A29&gt;($S$2+$S$3)),(($A29)-($S$2+$S$3)),IF(AND($B29="non",$C29=0,$A29&gt;($S$2+$S$3)),(($A29)-($S$2+$S$3)),IF(AND($B29="non",$C29=" ",$A29=0),"Pas de Navie",IF(AND($B29="non",$C29="NON",$A29=0),"Pas de Navie",IF(AND($B29="non",$C29=0,$A29=0),"Pas de Navie","CONTACTER SUPER MAITRE EXCEL")))))))))))))</f>
        <v>8.2316121527765063</v>
      </c>
      <c r="BA29" s="7">
        <v>28</v>
      </c>
      <c r="BB29" s="6" t="s">
        <v>54</v>
      </c>
    </row>
    <row r="30" spans="1:54" s="2" customFormat="1" ht="30.95" customHeight="1" x14ac:dyDescent="0.25">
      <c r="A30" s="94">
        <v>45188.708333333336</v>
      </c>
      <c r="B30" s="93" t="str">
        <f ca="1">IF(AND(A30&gt;0,$S$2-A30&gt;=0),"Sur Rade","Non")</f>
        <v>Non</v>
      </c>
      <c r="C30" s="92"/>
      <c r="D30" s="91">
        <f ca="1">IF(A30&gt;0,IF($S$2-A30&gt;0,$S$2-A30,0),0)</f>
        <v>0</v>
      </c>
      <c r="E30" s="90"/>
      <c r="F30" s="89" t="s">
        <v>53</v>
      </c>
      <c r="G30" s="88" t="s">
        <v>52</v>
      </c>
      <c r="H30" s="74" t="s">
        <v>51</v>
      </c>
      <c r="I30" s="77" t="s">
        <v>50</v>
      </c>
      <c r="J30" s="86" t="s">
        <v>49</v>
      </c>
      <c r="K30" s="87">
        <v>333</v>
      </c>
      <c r="L30" s="86"/>
      <c r="M30" s="74" t="s">
        <v>48</v>
      </c>
      <c r="N30" s="73"/>
      <c r="O30" s="73"/>
      <c r="P30" s="72">
        <f>SUM(N30:O30)</f>
        <v>0</v>
      </c>
      <c r="Q30" s="71"/>
      <c r="R30" s="73"/>
      <c r="S30" s="73"/>
      <c r="T30" s="72">
        <f>SUM(R30:S30)</f>
        <v>0</v>
      </c>
      <c r="U30" s="71"/>
      <c r="V30" s="70">
        <f>SUM(P30,Q30,T30,U30)</f>
        <v>0</v>
      </c>
      <c r="W30" s="69">
        <v>0</v>
      </c>
      <c r="X30" s="68">
        <f>IF(T30-W30&lt;0,"",T30-W30)</f>
        <v>0</v>
      </c>
      <c r="Y30" s="67">
        <f ca="1">IF(AND($B30="",$C30="",$A30=""),"",IF(AND($B30="non",$C30="oui",$A30=0),"Pas de Navie",IF(AND($A30-$S$2&gt;1.5,$A30-$S$2&lt;=2),"Closing  Date                à  -  de  48h00",IF(AND($A30&gt;0,$A30-$S$2&lt;=1.5,$A30-$S$2&lt;=$S$3,$B30="Sur Rade",$C30="OUI"),"Demande Armateur",IF(AND($A30&gt;0,$A30-$S$2&lt;=1.5,$A30-$S$2&lt;=$S$3,$B30="Sur Rade",$C30="NON"),"Closed",IF(AND($A30&gt;0,$A30-$S$2&lt;=1.5,$A30-$S$2&lt;=$S$3,$B30="Sur Rade",$C30=0),"Closed",IF(AND($A30&gt;0,$A30-$S$2&lt;=1.5,$A30-$S$2&lt;=$S$3),"Closed (Inferieur à 36h00)",IF(AND($B30="non",$C30="non",$A30&gt;($S$2+$S$3)),(($A30)-($S$2+$S$3)),IF(AND($B30="non",$C30="oui",$A30&gt;($S$2+$S$3)),(($A30)-($S$2+$S$3)),IF(AND($B30="non",$C30=0,$A30&gt;($S$2+$S$3)),(($A30)-($S$2+$S$3)),IF(AND($B30="non",$C30=" ",$A30=0),"Pas de Navie",IF(AND($B30="non",$C30="NON",$A30=0),"Pas de Navie",IF(AND($B30="non",$C30=0,$A30=0),"Pas de Navie","CONTACTER SUPER MAITRE EXCEL")))))))))))))</f>
        <v>11.648278819448024</v>
      </c>
      <c r="BA30" s="7">
        <v>29</v>
      </c>
      <c r="BB30" s="85" t="s">
        <v>47</v>
      </c>
    </row>
    <row r="31" spans="1:54" s="2" customFormat="1" ht="30.95" hidden="1" customHeight="1" x14ac:dyDescent="0.25">
      <c r="A31" s="84"/>
      <c r="B31" s="83" t="str">
        <f ca="1">IF(AND(A31&gt;0,$S$2-A31&gt;=0),"Sur Rade","Non")</f>
        <v>Non</v>
      </c>
      <c r="C31" s="82"/>
      <c r="D31" s="81">
        <f>IF(A31&gt;0,IF($S$2-A31&gt;0,$S$2-A31,0),0)</f>
        <v>0</v>
      </c>
      <c r="E31" s="80"/>
      <c r="F31" s="79"/>
      <c r="G31" s="78"/>
      <c r="H31" s="74"/>
      <c r="I31" s="77"/>
      <c r="J31" s="74"/>
      <c r="K31" s="76"/>
      <c r="L31" s="75"/>
      <c r="M31" s="74"/>
      <c r="N31" s="73"/>
      <c r="O31" s="73"/>
      <c r="P31" s="72">
        <f>SUM(N31:O31)</f>
        <v>0</v>
      </c>
      <c r="Q31" s="71"/>
      <c r="R31" s="73"/>
      <c r="S31" s="73"/>
      <c r="T31" s="72">
        <f>SUM(R31:S31)</f>
        <v>0</v>
      </c>
      <c r="U31" s="71"/>
      <c r="V31" s="70">
        <f>SUM(P31,Q31,T31,U31)</f>
        <v>0</v>
      </c>
      <c r="W31" s="69"/>
      <c r="X31" s="68">
        <f>IF(T31-W31&lt;0,"",T31-W31)</f>
        <v>0</v>
      </c>
      <c r="Y31" s="67" t="str">
        <f ca="1">IF(AND($B31="",$C31="",$A31=""),"",IF(AND($B31="non",$C31="oui",$A31=0),"Pas de Navie",IF(AND($A31-$S$2&gt;1.5,$A31-$S$2&lt;=2),"Closing  Date                à  -  de  48h00",IF(AND($A31&gt;0,$A31-$S$2&lt;=1.5,$A31-$S$2&lt;=$S$3,$B31="Sur Rade",$C31="OUI"),"Demande Armateur",IF(AND($A31&gt;0,$A31-$S$2&lt;=1.5,$A31-$S$2&lt;=$S$3,$B31="Sur Rade",$C31="NON"),"Closed",IF(AND($A31&gt;0,$A31-$S$2&lt;=1.5,$A31-$S$2&lt;=$S$3,$B31="Sur Rade",$C31=0),"Closed",IF(AND($A31&gt;0,$A31-$S$2&lt;=1.5,$A31-$S$2&lt;=$S$3),"Closed (Inferieur à 36h00)",IF(AND($B31="non",$C31="non",$A31&gt;($S$2+$S$3)),(($A31)-($S$2+$S$3)),IF(AND($B31="non",$C31="oui",$A31&gt;($S$2+$S$3)),(($A31)-($S$2+$S$3)),IF(AND($B31="non",$C31=0,$A31&gt;($S$2+$S$3)),(($A31)-($S$2+$S$3)),IF(AND($B31="non",$C31=" ",$A31=0),"Pas de Navie",IF(AND($B31="non",$C31="NON",$A31=0),"Pas de Navie",IF(AND($B31="non",$C31=0,$A31=0),"Pas de Navie","CONTACTER SUPER MAITRE EXCEL")))))))))))))</f>
        <v>Pas de Navie</v>
      </c>
      <c r="BA31" s="48">
        <v>30</v>
      </c>
      <c r="BB31" s="6" t="s">
        <v>46</v>
      </c>
    </row>
    <row r="32" spans="1:54" s="2" customFormat="1" ht="30.95" hidden="1" customHeight="1" thickBot="1" x14ac:dyDescent="0.3">
      <c r="A32" s="66"/>
      <c r="B32" s="65" t="str">
        <f ca="1">IF(AND(A32&gt;0,$S$2-A32&gt;=0),"Sur Rade","Non")</f>
        <v>Non</v>
      </c>
      <c r="C32" s="64"/>
      <c r="D32" s="63">
        <f>IF(A32&gt;0,IF($S$2-A32&gt;0,$S$2-A32,0),0)</f>
        <v>0</v>
      </c>
      <c r="E32" s="62"/>
      <c r="F32" s="61"/>
      <c r="G32" s="60"/>
      <c r="H32" s="56"/>
      <c r="I32" s="59"/>
      <c r="J32" s="56"/>
      <c r="K32" s="58"/>
      <c r="L32" s="57"/>
      <c r="M32" s="56"/>
      <c r="N32" s="55"/>
      <c r="O32" s="55"/>
      <c r="P32" s="54">
        <f>SUM(N32:O32)</f>
        <v>0</v>
      </c>
      <c r="Q32" s="53"/>
      <c r="R32" s="55"/>
      <c r="S32" s="55"/>
      <c r="T32" s="54">
        <f>SUM(R32:S32)</f>
        <v>0</v>
      </c>
      <c r="U32" s="53"/>
      <c r="V32" s="52">
        <f>SUM(P32,Q32,T32,U32)</f>
        <v>0</v>
      </c>
      <c r="W32" s="51"/>
      <c r="X32" s="50">
        <f>IF(T32-W32&lt;0,"",T32-W32)</f>
        <v>0</v>
      </c>
      <c r="Y32" s="49" t="str">
        <f ca="1">IF(AND($B32="",$C32="",$A32=""),"",IF(AND($B32="non",$C32="oui",$A32=0),"Pas de Navie",IF(AND($A32-$S$2&gt;1.5,$A32-$S$2&lt;=2),"Closing  Date                à  -  de  48h00",IF(AND($A32&gt;0,$A32-$S$2&lt;=1.5,$A32-$S$2&lt;=$S$3,$B32="Sur Rade",$C32="OUI"),"Demande Armateur",IF(AND($A32&gt;0,$A32-$S$2&lt;=1.5,$A32-$S$2&lt;=$S$3,$B32="Sur Rade",$C32="NON"),"Closed",IF(AND($A32&gt;0,$A32-$S$2&lt;=1.5,$A32-$S$2&lt;=$S$3,$B32="Sur Rade",$C32=0),"Closed",IF(AND($A32&gt;0,$A32-$S$2&lt;=1.5,$A32-$S$2&lt;=$S$3),"Closed (Inferieur à 36h00)",IF(AND($B32="non",$C32="non",$A32&gt;($S$2+$S$3)),(($A32)-($S$2+$S$3)),IF(AND($B32="non",$C32="oui",$A32&gt;($S$2+$S$3)),(($A32)-($S$2+$S$3)),IF(AND($B32="non",$C32=0,$A32&gt;($S$2+$S$3)),(($A32)-($S$2+$S$3)),IF(AND($B32="non",$C32=" ",$A32=0),"Pas de Navie",IF(AND($B32="non",$C32="NON",$A32=0),"Pas de Navie",IF(AND($B32="non",$C32=0,$A32=0),"Pas de Navie","CONTACTER SUPER MAITRE EXCEL")))))))))))))</f>
        <v>Pas de Navie</v>
      </c>
      <c r="BA32" s="48">
        <v>31</v>
      </c>
      <c r="BB32" s="47" t="s">
        <v>45</v>
      </c>
    </row>
    <row r="33" spans="1:54" s="2" customFormat="1" ht="30.95" customHeight="1" x14ac:dyDescent="0.25">
      <c r="BA33" s="7">
        <v>32</v>
      </c>
      <c r="BB33" s="9" t="s">
        <v>44</v>
      </c>
    </row>
    <row r="34" spans="1:54" s="2" customFormat="1" ht="15.75" thickBot="1" x14ac:dyDescent="0.3">
      <c r="D34" s="46"/>
      <c r="E34" s="46"/>
      <c r="F34" s="42"/>
      <c r="G34" s="43"/>
      <c r="H34" s="43"/>
      <c r="I34" s="45"/>
      <c r="M34" s="44"/>
      <c r="P34" s="5"/>
      <c r="Q34" s="43"/>
      <c r="R34" s="43"/>
      <c r="S34" s="43"/>
      <c r="T34" s="43"/>
      <c r="U34" s="43"/>
      <c r="V34" s="43"/>
      <c r="W34" s="5"/>
      <c r="X34" s="5"/>
      <c r="Y34" s="42"/>
      <c r="BA34" s="7">
        <v>33</v>
      </c>
      <c r="BB34" s="6" t="s">
        <v>43</v>
      </c>
    </row>
    <row r="35" spans="1:54" s="2" customFormat="1" ht="15.75" customHeight="1" thickBot="1" x14ac:dyDescent="0.3">
      <c r="A35" s="35" t="s">
        <v>42</v>
      </c>
      <c r="B35" s="34" t="s">
        <v>34</v>
      </c>
      <c r="C35" s="33"/>
      <c r="D35" s="32"/>
      <c r="E35" s="31"/>
      <c r="F35" s="30"/>
      <c r="G35" s="35" t="s">
        <v>41</v>
      </c>
      <c r="H35" s="34" t="s">
        <v>34</v>
      </c>
      <c r="I35" s="33"/>
      <c r="J35" s="32"/>
      <c r="K35" s="31"/>
      <c r="M35" s="41" t="s">
        <v>40</v>
      </c>
      <c r="N35" s="40"/>
      <c r="O35" s="40"/>
      <c r="P35" s="40"/>
      <c r="Q35" s="39"/>
      <c r="BA35" s="7">
        <v>34</v>
      </c>
      <c r="BB35" s="9" t="s">
        <v>39</v>
      </c>
    </row>
    <row r="36" spans="1:54" s="2" customFormat="1" ht="15.75" thickBot="1" x14ac:dyDescent="0.3">
      <c r="A36" s="29"/>
      <c r="B36" s="28" t="s">
        <v>32</v>
      </c>
      <c r="C36" s="27"/>
      <c r="D36" s="26"/>
      <c r="E36" s="25"/>
      <c r="F36" s="30"/>
      <c r="G36" s="29"/>
      <c r="H36" s="28" t="s">
        <v>32</v>
      </c>
      <c r="I36" s="27"/>
      <c r="J36" s="26"/>
      <c r="K36" s="25"/>
      <c r="M36" s="38" t="s">
        <v>38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BA36" s="7">
        <v>35</v>
      </c>
      <c r="BB36" s="10" t="s">
        <v>37</v>
      </c>
    </row>
    <row r="37" spans="1:54" s="2" customFormat="1" ht="15" customHeight="1" x14ac:dyDescent="0.25">
      <c r="A37" s="35" t="s">
        <v>36</v>
      </c>
      <c r="B37" s="34" t="s">
        <v>34</v>
      </c>
      <c r="C37" s="33"/>
      <c r="D37" s="32"/>
      <c r="E37" s="25">
        <v>4</v>
      </c>
      <c r="F37" s="30"/>
      <c r="G37" s="35" t="s">
        <v>35</v>
      </c>
      <c r="H37" s="34" t="s">
        <v>34</v>
      </c>
      <c r="I37" s="33"/>
      <c r="J37" s="32"/>
      <c r="K37" s="31"/>
      <c r="M37" s="1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5"/>
      <c r="BA37" s="7">
        <v>36</v>
      </c>
      <c r="BB37" s="8" t="s">
        <v>33</v>
      </c>
    </row>
    <row r="38" spans="1:54" s="2" customFormat="1" ht="15.75" thickBot="1" x14ac:dyDescent="0.3">
      <c r="A38" s="29"/>
      <c r="B38" s="28" t="s">
        <v>32</v>
      </c>
      <c r="C38" s="27"/>
      <c r="D38" s="26"/>
      <c r="E38" s="25">
        <v>1.0477267361093254</v>
      </c>
      <c r="F38" s="30"/>
      <c r="G38" s="29"/>
      <c r="H38" s="28" t="s">
        <v>32</v>
      </c>
      <c r="I38" s="27"/>
      <c r="J38" s="26"/>
      <c r="K38" s="25"/>
      <c r="M38" s="1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5"/>
      <c r="BA38" s="7">
        <v>37</v>
      </c>
      <c r="BB38" s="6" t="s">
        <v>31</v>
      </c>
    </row>
    <row r="39" spans="1:54" s="2" customFormat="1" ht="15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5"/>
      <c r="BA39" s="7">
        <v>38</v>
      </c>
      <c r="BB39" s="6" t="s">
        <v>30</v>
      </c>
    </row>
    <row r="40" spans="1:54" s="2" customFormat="1" ht="15.75" thickBot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M40" s="1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5"/>
      <c r="BA40" s="7">
        <v>39</v>
      </c>
      <c r="BB40" s="8" t="s">
        <v>29</v>
      </c>
    </row>
    <row r="41" spans="1:54" s="2" customFormat="1" ht="15" x14ac:dyDescent="0.25">
      <c r="A41" s="24" t="s">
        <v>28</v>
      </c>
      <c r="B41" s="23"/>
      <c r="C41" s="23"/>
      <c r="D41" s="23"/>
      <c r="E41" s="22">
        <v>4</v>
      </c>
      <c r="F41" s="18"/>
      <c r="G41" s="18"/>
      <c r="H41" s="18"/>
      <c r="I41" s="18"/>
      <c r="J41" s="18"/>
      <c r="K41" s="18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5"/>
      <c r="BA41" s="7">
        <v>40</v>
      </c>
      <c r="BB41" s="8" t="s">
        <v>27</v>
      </c>
    </row>
    <row r="42" spans="1:54" s="2" customFormat="1" ht="15.75" thickBot="1" x14ac:dyDescent="0.3">
      <c r="A42" s="21" t="s">
        <v>26</v>
      </c>
      <c r="B42" s="20"/>
      <c r="C42" s="20"/>
      <c r="D42" s="20"/>
      <c r="E42" s="19">
        <v>20</v>
      </c>
      <c r="F42" s="18"/>
      <c r="G42" s="18"/>
      <c r="H42" s="18"/>
      <c r="I42" s="18"/>
      <c r="J42" s="18"/>
      <c r="K42" s="18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5"/>
      <c r="BA42" s="7">
        <v>41</v>
      </c>
      <c r="BB42" s="8" t="s">
        <v>25</v>
      </c>
    </row>
    <row r="43" spans="1:54" s="2" customFormat="1" ht="15.75" thickBot="1" x14ac:dyDescent="0.3"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2"/>
      <c r="BA43" s="7">
        <v>42</v>
      </c>
      <c r="BB43" s="8" t="s">
        <v>24</v>
      </c>
    </row>
    <row r="44" spans="1:54" s="2" customFormat="1" ht="23.25" x14ac:dyDescent="0.25">
      <c r="A44" s="11" t="s">
        <v>23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BA44" s="7">
        <v>43</v>
      </c>
      <c r="BB44" s="6" t="s">
        <v>22</v>
      </c>
    </row>
    <row r="45" spans="1:54" s="2" customFormat="1" ht="15" customHeight="1" x14ac:dyDescent="0.25">
      <c r="BA45" s="7">
        <v>44</v>
      </c>
      <c r="BB45" s="8" t="s">
        <v>21</v>
      </c>
    </row>
    <row r="46" spans="1:54" s="2" customFormat="1" ht="15.75" customHeight="1" x14ac:dyDescent="0.25">
      <c r="BA46" s="7">
        <v>45</v>
      </c>
      <c r="BB46" s="9" t="s">
        <v>20</v>
      </c>
    </row>
    <row r="47" spans="1:54" s="2" customFormat="1" ht="15.75" customHeight="1" x14ac:dyDescent="0.25">
      <c r="BA47" s="7">
        <v>46</v>
      </c>
      <c r="BB47" s="8" t="s">
        <v>19</v>
      </c>
    </row>
    <row r="48" spans="1:54" s="2" customFormat="1" ht="15.75" customHeight="1" x14ac:dyDescent="0.25">
      <c r="BA48" s="7">
        <v>47</v>
      </c>
      <c r="BB48" s="8" t="s">
        <v>18</v>
      </c>
    </row>
    <row r="49" spans="53:54" s="2" customFormat="1" ht="15.75" customHeight="1" x14ac:dyDescent="0.25">
      <c r="BA49" s="7">
        <v>48</v>
      </c>
      <c r="BB49" s="8" t="s">
        <v>17</v>
      </c>
    </row>
    <row r="50" spans="53:54" s="2" customFormat="1" ht="15.75" customHeight="1" x14ac:dyDescent="0.25">
      <c r="BA50" s="7">
        <v>49</v>
      </c>
      <c r="BB50" s="9" t="s">
        <v>16</v>
      </c>
    </row>
    <row r="51" spans="53:54" s="2" customFormat="1" ht="15.75" customHeight="1" x14ac:dyDescent="0.25">
      <c r="BA51" s="7">
        <v>50</v>
      </c>
      <c r="BB51" s="8" t="s">
        <v>15</v>
      </c>
    </row>
    <row r="52" spans="53:54" s="2" customFormat="1" ht="15.75" customHeight="1" x14ac:dyDescent="0.25">
      <c r="BA52" s="7">
        <v>51</v>
      </c>
      <c r="BB52" s="8" t="s">
        <v>14</v>
      </c>
    </row>
    <row r="53" spans="53:54" s="2" customFormat="1" ht="15.75" customHeight="1" x14ac:dyDescent="0.25">
      <c r="BA53" s="7">
        <v>52</v>
      </c>
      <c r="BB53" s="9" t="s">
        <v>13</v>
      </c>
    </row>
    <row r="54" spans="53:54" s="2" customFormat="1" ht="15.75" customHeight="1" x14ac:dyDescent="0.25">
      <c r="BA54" s="7">
        <v>53</v>
      </c>
      <c r="BB54" s="10" t="s">
        <v>12</v>
      </c>
    </row>
    <row r="55" spans="53:54" s="2" customFormat="1" ht="15.75" customHeight="1" x14ac:dyDescent="0.25">
      <c r="BA55" s="7">
        <v>54</v>
      </c>
      <c r="BB55" s="6" t="s">
        <v>11</v>
      </c>
    </row>
    <row r="56" spans="53:54" s="2" customFormat="1" ht="15.75" customHeight="1" x14ac:dyDescent="0.25">
      <c r="BA56" s="7">
        <v>55</v>
      </c>
      <c r="BB56" s="8" t="s">
        <v>10</v>
      </c>
    </row>
    <row r="57" spans="53:54" s="2" customFormat="1" ht="15.75" customHeight="1" x14ac:dyDescent="0.25">
      <c r="BA57" s="7">
        <v>56</v>
      </c>
      <c r="BB57" s="6" t="s">
        <v>9</v>
      </c>
    </row>
    <row r="58" spans="53:54" s="2" customFormat="1" ht="15.75" customHeight="1" x14ac:dyDescent="0.25">
      <c r="BA58" s="7">
        <v>57</v>
      </c>
      <c r="BB58" s="9" t="s">
        <v>8</v>
      </c>
    </row>
    <row r="59" spans="53:54" s="2" customFormat="1" ht="15.75" customHeight="1" x14ac:dyDescent="0.25">
      <c r="BA59" s="7">
        <v>58</v>
      </c>
      <c r="BB59" s="6" t="s">
        <v>7</v>
      </c>
    </row>
    <row r="60" spans="53:54" s="2" customFormat="1" ht="15.75" customHeight="1" x14ac:dyDescent="0.25">
      <c r="BA60" s="7">
        <v>59</v>
      </c>
      <c r="BB60" s="8" t="s">
        <v>6</v>
      </c>
    </row>
    <row r="61" spans="53:54" s="2" customFormat="1" ht="15.75" customHeight="1" x14ac:dyDescent="0.25">
      <c r="BA61" s="7">
        <v>60</v>
      </c>
      <c r="BB61" s="10" t="s">
        <v>5</v>
      </c>
    </row>
    <row r="62" spans="53:54" s="2" customFormat="1" ht="15.75" customHeight="1" x14ac:dyDescent="0.25">
      <c r="BA62" s="7">
        <v>61</v>
      </c>
      <c r="BB62" s="9" t="s">
        <v>4</v>
      </c>
    </row>
    <row r="63" spans="53:54" s="2" customFormat="1" ht="15" x14ac:dyDescent="0.25">
      <c r="BA63" s="7">
        <v>62</v>
      </c>
      <c r="BB63" s="6" t="s">
        <v>3</v>
      </c>
    </row>
    <row r="64" spans="53:54" s="2" customFormat="1" ht="15" x14ac:dyDescent="0.25">
      <c r="BA64" s="7">
        <v>63</v>
      </c>
      <c r="BB64" s="8" t="s">
        <v>2</v>
      </c>
    </row>
    <row r="65" spans="53:54" s="2" customFormat="1" ht="15" x14ac:dyDescent="0.25">
      <c r="BA65" s="7">
        <v>64</v>
      </c>
      <c r="BB65" s="8" t="s">
        <v>1</v>
      </c>
    </row>
    <row r="66" spans="53:54" s="2" customFormat="1" ht="15" x14ac:dyDescent="0.25">
      <c r="BA66" s="7">
        <v>65</v>
      </c>
      <c r="BB66" s="6" t="s">
        <v>0</v>
      </c>
    </row>
    <row r="67" spans="53:54" s="2" customFormat="1" ht="15" x14ac:dyDescent="0.25">
      <c r="BA67" s="7">
        <v>66</v>
      </c>
      <c r="BB67" s="6"/>
    </row>
    <row r="68" spans="53:54" s="2" customFormat="1" ht="15" x14ac:dyDescent="0.25">
      <c r="BA68" s="7">
        <v>67</v>
      </c>
      <c r="BB68" s="6"/>
    </row>
    <row r="69" spans="53:54" s="2" customFormat="1" ht="15" x14ac:dyDescent="0.25">
      <c r="BA69" s="7">
        <v>68</v>
      </c>
      <c r="BB69" s="8"/>
    </row>
    <row r="70" spans="53:54" s="2" customFormat="1" ht="15" x14ac:dyDescent="0.25">
      <c r="BA70" s="7">
        <v>69</v>
      </c>
      <c r="BB70" s="6"/>
    </row>
    <row r="71" spans="53:54" s="2" customFormat="1" ht="15" x14ac:dyDescent="0.25">
      <c r="BA71" s="3"/>
      <c r="BB71" s="3"/>
    </row>
    <row r="72" spans="53:54" s="2" customFormat="1" ht="15" x14ac:dyDescent="0.25">
      <c r="BA72" s="3"/>
      <c r="BB72" s="3"/>
    </row>
    <row r="73" spans="53:54" s="2" customFormat="1" ht="15" x14ac:dyDescent="0.25">
      <c r="BA73" s="3"/>
      <c r="BB73" s="3"/>
    </row>
    <row r="74" spans="53:54" s="2" customFormat="1" ht="15" x14ac:dyDescent="0.25">
      <c r="BA74" s="3"/>
      <c r="BB74" s="3"/>
    </row>
    <row r="75" spans="53:54" s="2" customFormat="1" ht="15" x14ac:dyDescent="0.25">
      <c r="BA75" s="3"/>
      <c r="BB75" s="3"/>
    </row>
    <row r="76" spans="53:54" s="2" customFormat="1" ht="15" x14ac:dyDescent="0.25">
      <c r="BA76" s="3"/>
      <c r="BB76" s="3"/>
    </row>
    <row r="77" spans="53:54" s="2" customFormat="1" ht="15" x14ac:dyDescent="0.25">
      <c r="BA77" s="3"/>
      <c r="BB77" s="3"/>
    </row>
    <row r="78" spans="53:54" s="2" customFormat="1" ht="15" x14ac:dyDescent="0.25">
      <c r="BA78" s="3"/>
      <c r="BB78" s="3"/>
    </row>
    <row r="79" spans="53:54" s="2" customFormat="1" ht="15" x14ac:dyDescent="0.25">
      <c r="BA79" s="3"/>
      <c r="BB79" s="3"/>
    </row>
    <row r="80" spans="53:54" s="2" customFormat="1" ht="15" x14ac:dyDescent="0.25">
      <c r="BA80" s="3"/>
      <c r="BB80" s="3"/>
    </row>
    <row r="81" spans="4:54" s="2" customFormat="1" ht="15" x14ac:dyDescent="0.25">
      <c r="BA81" s="3"/>
      <c r="BB81" s="3"/>
    </row>
    <row r="82" spans="4:54" s="2" customFormat="1" ht="15" x14ac:dyDescent="0.25">
      <c r="BA82" s="3"/>
      <c r="BB82" s="3"/>
    </row>
    <row r="83" spans="4:54" s="2" customFormat="1" ht="15" x14ac:dyDescent="0.25">
      <c r="BA83" s="3"/>
      <c r="BB83" s="3"/>
    </row>
    <row r="84" spans="4:54" s="2" customFormat="1" ht="15" x14ac:dyDescent="0.25">
      <c r="BA84" s="3"/>
      <c r="BB84" s="3"/>
    </row>
    <row r="85" spans="4:54" s="2" customFormat="1" ht="15" x14ac:dyDescent="0.25">
      <c r="D85" s="4"/>
      <c r="E85" s="4"/>
      <c r="F85" s="5"/>
      <c r="G85" s="5"/>
      <c r="X85" s="4"/>
      <c r="BA85" s="3"/>
      <c r="BB85" s="3"/>
    </row>
    <row r="86" spans="4:54" s="2" customFormat="1" ht="15" x14ac:dyDescent="0.25">
      <c r="D86" s="4"/>
      <c r="E86" s="4"/>
      <c r="F86" s="5"/>
      <c r="G86" s="5"/>
      <c r="X86" s="4"/>
      <c r="BA86" s="3"/>
      <c r="BB86" s="3"/>
    </row>
    <row r="87" spans="4:54" s="2" customFormat="1" ht="15" x14ac:dyDescent="0.25">
      <c r="D87" s="4"/>
      <c r="E87" s="4"/>
      <c r="F87" s="5"/>
      <c r="G87" s="5"/>
      <c r="X87" s="4"/>
      <c r="BA87" s="3"/>
      <c r="BB87" s="3"/>
    </row>
    <row r="88" spans="4:54" s="2" customFormat="1" ht="15" x14ac:dyDescent="0.25">
      <c r="D88" s="4"/>
      <c r="E88" s="4"/>
      <c r="F88" s="5"/>
      <c r="G88" s="5"/>
      <c r="X88" s="4"/>
      <c r="BA88" s="3"/>
      <c r="BB88" s="3"/>
    </row>
    <row r="89" spans="4:54" s="2" customFormat="1" ht="15" x14ac:dyDescent="0.25">
      <c r="D89" s="4"/>
      <c r="E89" s="4"/>
      <c r="F89" s="5"/>
      <c r="G89" s="5"/>
      <c r="X89" s="4"/>
      <c r="BA89" s="3"/>
      <c r="BB89" s="3"/>
    </row>
    <row r="90" spans="4:54" s="2" customFormat="1" ht="15" x14ac:dyDescent="0.25">
      <c r="D90" s="4"/>
      <c r="E90" s="4"/>
      <c r="F90" s="5"/>
      <c r="G90" s="5"/>
      <c r="X90" s="4"/>
      <c r="BA90" s="3"/>
      <c r="BB90" s="3"/>
    </row>
    <row r="91" spans="4:54" s="2" customFormat="1" ht="15" x14ac:dyDescent="0.25">
      <c r="D91" s="4"/>
      <c r="E91" s="4"/>
      <c r="F91" s="5"/>
      <c r="G91" s="5"/>
      <c r="X91" s="4"/>
      <c r="BA91" s="3"/>
      <c r="BB91" s="3"/>
    </row>
    <row r="92" spans="4:54" s="2" customFormat="1" ht="15" x14ac:dyDescent="0.25">
      <c r="D92" s="4"/>
      <c r="E92" s="4"/>
      <c r="F92" s="5"/>
      <c r="G92" s="5"/>
      <c r="X92" s="4"/>
      <c r="BA92" s="3"/>
      <c r="BB92" s="3"/>
    </row>
    <row r="93" spans="4:54" s="2" customFormat="1" ht="15" x14ac:dyDescent="0.25">
      <c r="D93" s="4"/>
      <c r="E93" s="4"/>
      <c r="F93" s="5"/>
      <c r="G93" s="5"/>
      <c r="X93" s="4"/>
      <c r="BA93" s="3"/>
      <c r="BB93" s="3"/>
    </row>
    <row r="94" spans="4:54" s="2" customFormat="1" ht="15" x14ac:dyDescent="0.25">
      <c r="D94" s="4"/>
      <c r="E94" s="4"/>
      <c r="F94" s="5"/>
      <c r="G94" s="5"/>
      <c r="X94" s="4"/>
      <c r="BA94" s="3"/>
      <c r="BB94" s="3"/>
    </row>
    <row r="95" spans="4:54" s="2" customFormat="1" ht="15" x14ac:dyDescent="0.25">
      <c r="D95" s="4"/>
      <c r="E95" s="4"/>
      <c r="F95" s="5"/>
      <c r="G95" s="5"/>
      <c r="X95" s="4"/>
      <c r="BA95" s="3"/>
      <c r="BB95" s="3"/>
    </row>
    <row r="96" spans="4:54" s="2" customFormat="1" ht="15" x14ac:dyDescent="0.25">
      <c r="D96" s="4"/>
      <c r="E96" s="4"/>
      <c r="F96" s="5"/>
      <c r="G96" s="5"/>
      <c r="X96" s="4"/>
      <c r="BA96" s="3"/>
      <c r="BB96" s="3"/>
    </row>
    <row r="97" spans="4:54" s="2" customFormat="1" ht="15" x14ac:dyDescent="0.25">
      <c r="D97" s="4"/>
      <c r="E97" s="4"/>
      <c r="F97" s="5"/>
      <c r="G97" s="5"/>
      <c r="X97" s="4"/>
      <c r="BA97" s="3"/>
      <c r="BB97" s="3"/>
    </row>
    <row r="98" spans="4:54" s="2" customFormat="1" ht="15" x14ac:dyDescent="0.25">
      <c r="D98" s="4"/>
      <c r="E98" s="4"/>
      <c r="F98" s="5"/>
      <c r="G98" s="5"/>
      <c r="X98" s="4"/>
      <c r="BA98" s="3"/>
      <c r="BB98" s="3"/>
    </row>
    <row r="99" spans="4:54" s="2" customFormat="1" ht="15" x14ac:dyDescent="0.25">
      <c r="D99" s="4"/>
      <c r="E99" s="4"/>
      <c r="F99" s="5"/>
      <c r="G99" s="5"/>
      <c r="X99" s="4"/>
      <c r="BA99" s="3"/>
      <c r="BB99" s="3"/>
    </row>
    <row r="100" spans="4:54" s="2" customFormat="1" ht="15" x14ac:dyDescent="0.25">
      <c r="D100" s="4"/>
      <c r="E100" s="4"/>
      <c r="F100" s="5"/>
      <c r="G100" s="5"/>
      <c r="X100" s="4"/>
      <c r="BA100" s="3"/>
      <c r="BB100" s="3"/>
    </row>
    <row r="101" spans="4:54" s="2" customFormat="1" ht="15" x14ac:dyDescent="0.25">
      <c r="D101" s="4"/>
      <c r="E101" s="4"/>
      <c r="F101" s="5"/>
      <c r="G101" s="5"/>
      <c r="X101" s="4"/>
      <c r="BA101" s="3"/>
      <c r="BB101" s="3"/>
    </row>
    <row r="102" spans="4:54" s="2" customFormat="1" ht="15" x14ac:dyDescent="0.25">
      <c r="D102" s="4"/>
      <c r="E102" s="4"/>
      <c r="F102" s="5"/>
      <c r="G102" s="5"/>
      <c r="X102" s="4"/>
      <c r="BA102" s="3"/>
      <c r="BB102" s="3"/>
    </row>
    <row r="103" spans="4:54" s="2" customFormat="1" ht="15" x14ac:dyDescent="0.25">
      <c r="D103" s="4"/>
      <c r="E103" s="4"/>
      <c r="F103" s="5"/>
      <c r="G103" s="5"/>
      <c r="X103" s="4"/>
      <c r="BA103" s="3"/>
      <c r="BB103" s="3"/>
    </row>
    <row r="104" spans="4:54" s="2" customFormat="1" ht="15" x14ac:dyDescent="0.25">
      <c r="D104" s="4"/>
      <c r="E104" s="4"/>
      <c r="F104" s="5"/>
      <c r="G104" s="5"/>
      <c r="X104" s="4"/>
      <c r="BA104" s="3"/>
      <c r="BB104" s="3"/>
    </row>
  </sheetData>
  <sheetProtection sheet="1" objects="1" scenarios="1" sort="0" autoFilter="0"/>
  <autoFilter ref="A6:Y32">
    <filterColumn colId="5">
      <customFilters>
        <customFilter operator="notEqual" val=" "/>
      </customFilters>
    </filterColumn>
  </autoFilter>
  <mergeCells count="21">
    <mergeCell ref="H36:J36"/>
    <mergeCell ref="H38:J38"/>
    <mergeCell ref="S2:T2"/>
    <mergeCell ref="H3:O3"/>
    <mergeCell ref="Q3:R3"/>
    <mergeCell ref="S3:T3"/>
    <mergeCell ref="A35:A36"/>
    <mergeCell ref="B35:D35"/>
    <mergeCell ref="G35:G36"/>
    <mergeCell ref="H35:J35"/>
    <mergeCell ref="B36:D36"/>
    <mergeCell ref="A41:D41"/>
    <mergeCell ref="A42:D42"/>
    <mergeCell ref="M35:Q35"/>
    <mergeCell ref="M36:Y43"/>
    <mergeCell ref="A44:Y44"/>
    <mergeCell ref="A37:A38"/>
    <mergeCell ref="B37:D37"/>
    <mergeCell ref="G37:G38"/>
    <mergeCell ref="H37:J37"/>
    <mergeCell ref="B38:D38"/>
  </mergeCells>
  <conditionalFormatting sqref="G34:H34 B8:B32 C26:E32">
    <cfRule type="cellIs" dxfId="770" priority="768" operator="equal">
      <formula>"Sur Rade"</formula>
    </cfRule>
  </conditionalFormatting>
  <conditionalFormatting sqref="Y15:Y17">
    <cfRule type="containsText" dxfId="769" priority="763" operator="containsText" text="Closing  Date                à  -  de  48h00">
      <formula>NOT(ISERROR(SEARCH("Closing  Date                à  -  de  48h00",Y15)))</formula>
    </cfRule>
    <cfRule type="colorScale" priority="764">
      <colorScale>
        <cfvo type="min"/>
        <cfvo type="max"/>
        <color rgb="FF50FE8A"/>
        <color rgb="FF06A652"/>
      </colorScale>
    </cfRule>
    <cfRule type="containsText" dxfId="768" priority="765" operator="containsText" text="Pas de Navie">
      <formula>NOT(ISERROR(SEARCH("Pas de Navie",Y15)))</formula>
    </cfRule>
    <cfRule type="containsText" dxfId="767" priority="766" operator="containsText" text="Closed">
      <formula>NOT(ISERROR(SEARCH("Closed",Y15)))</formula>
    </cfRule>
    <cfRule type="containsText" dxfId="766" priority="767" operator="containsText" text="Demande Armateur">
      <formula>NOT(ISERROR(SEARCH("Demande Armateur",Y15)))</formula>
    </cfRule>
  </conditionalFormatting>
  <conditionalFormatting sqref="B8:C32">
    <cfRule type="cellIs" dxfId="765" priority="376" operator="equal">
      <formula>"Non"</formula>
    </cfRule>
  </conditionalFormatting>
  <conditionalFormatting sqref="C17:C18">
    <cfRule type="cellIs" dxfId="764" priority="387" operator="equal">
      <formula>"Sur Rade"</formula>
    </cfRule>
  </conditionalFormatting>
  <conditionalFormatting sqref="C17:C18">
    <cfRule type="cellIs" dxfId="763" priority="386" operator="equal">
      <formula>"Non"</formula>
    </cfRule>
  </conditionalFormatting>
  <conditionalFormatting sqref="C14">
    <cfRule type="cellIs" dxfId="762" priority="385" operator="equal">
      <formula>"Sur Rade"</formula>
    </cfRule>
  </conditionalFormatting>
  <conditionalFormatting sqref="C14">
    <cfRule type="cellIs" dxfId="761" priority="384" operator="equal">
      <formula>"Non"</formula>
    </cfRule>
  </conditionalFormatting>
  <conditionalFormatting sqref="C13">
    <cfRule type="cellIs" dxfId="760" priority="383" operator="equal">
      <formula>"Sur Rade"</formula>
    </cfRule>
  </conditionalFormatting>
  <conditionalFormatting sqref="C13">
    <cfRule type="cellIs" dxfId="759" priority="382" operator="equal">
      <formula>"Non"</formula>
    </cfRule>
  </conditionalFormatting>
  <conditionalFormatting sqref="C13">
    <cfRule type="cellIs" dxfId="758" priority="381" operator="equal">
      <formula>"Sur Rade"</formula>
    </cfRule>
  </conditionalFormatting>
  <conditionalFormatting sqref="C13">
    <cfRule type="cellIs" dxfId="757" priority="380" operator="equal">
      <formula>"Non"</formula>
    </cfRule>
  </conditionalFormatting>
  <conditionalFormatting sqref="C15">
    <cfRule type="cellIs" dxfId="756" priority="379" operator="equal">
      <formula>"Sur Rade"</formula>
    </cfRule>
  </conditionalFormatting>
  <conditionalFormatting sqref="C15">
    <cfRule type="cellIs" dxfId="755" priority="378" operator="equal">
      <formula>"Non"</formula>
    </cfRule>
  </conditionalFormatting>
  <conditionalFormatting sqref="C15">
    <cfRule type="cellIs" dxfId="754" priority="377" operator="equal">
      <formula>"Sur Rade"</formula>
    </cfRule>
  </conditionalFormatting>
  <conditionalFormatting sqref="C16">
    <cfRule type="cellIs" dxfId="753" priority="375" operator="equal">
      <formula>"Sur Rade"</formula>
    </cfRule>
  </conditionalFormatting>
  <conditionalFormatting sqref="C16">
    <cfRule type="cellIs" dxfId="752" priority="374" operator="equal">
      <formula>"Non"</formula>
    </cfRule>
  </conditionalFormatting>
  <conditionalFormatting sqref="C19:C21">
    <cfRule type="cellIs" dxfId="751" priority="373" operator="equal">
      <formula>"Sur Rade"</formula>
    </cfRule>
  </conditionalFormatting>
  <conditionalFormatting sqref="C19:C21">
    <cfRule type="cellIs" dxfId="750" priority="372" operator="equal">
      <formula>"Non"</formula>
    </cfRule>
  </conditionalFormatting>
  <conditionalFormatting sqref="I8:I9 I29:I32">
    <cfRule type="containsText" dxfId="749" priority="347" operator="containsText" text="CMA CGM">
      <formula>NOT(ISERROR(SEARCH("CMA CGM",I8)))</formula>
    </cfRule>
    <cfRule type="cellIs" dxfId="748" priority="348" operator="equal">
      <formula>"CMA"</formula>
    </cfRule>
    <cfRule type="cellIs" dxfId="747" priority="349" operator="equal">
      <formula>"DELMAS"</formula>
    </cfRule>
    <cfRule type="cellIs" dxfId="746" priority="350" operator="equal">
      <formula>"MAERSK"</formula>
    </cfRule>
    <cfRule type="cellIs" dxfId="745" priority="351" operator="equal">
      <formula>"NDAL"</formula>
    </cfRule>
    <cfRule type="cellIs" dxfId="744" priority="352" operator="equal">
      <formula>"SAFMARINE"</formula>
    </cfRule>
    <cfRule type="cellIs" dxfId="743" priority="354" operator="equal">
      <formula>"TRAMP"</formula>
    </cfRule>
    <cfRule type="cellIs" dxfId="742" priority="355" operator="equal">
      <formula>"HBS"</formula>
    </cfRule>
    <cfRule type="cellIs" dxfId="741" priority="356" operator="equal">
      <formula>"UAL"</formula>
    </cfRule>
    <cfRule type="cellIs" dxfId="740" priority="357" operator="equal">
      <formula>"MPV"</formula>
    </cfRule>
    <cfRule type="cellIs" dxfId="739" priority="358" operator="equal">
      <formula>"AUTRES"</formula>
    </cfRule>
    <cfRule type="cellIs" dxfId="738" priority="359" operator="equal">
      <formula>"PIL"</formula>
    </cfRule>
    <cfRule type="cellIs" dxfId="737" priority="360" operator="equal">
      <formula>"NDAL"</formula>
    </cfRule>
    <cfRule type="cellIs" dxfId="736" priority="361" operator="equal">
      <formula>"GRIMALDI"</formula>
    </cfRule>
    <cfRule type="cellIs" dxfId="735" priority="362" operator="equal">
      <formula>"MAERSK"</formula>
    </cfRule>
    <cfRule type="cellIs" dxfId="734" priority="363" operator="equal">
      <formula>"CMA"</formula>
    </cfRule>
    <cfRule type="cellIs" dxfId="733" priority="364" operator="equal">
      <formula>"HBS"</formula>
    </cfRule>
    <cfRule type="cellIs" dxfId="732" priority="365" operator="equal">
      <formula>"DELMAS"</formula>
    </cfRule>
    <cfRule type="cellIs" dxfId="731" priority="366" operator="equal">
      <formula>"UAL"</formula>
    </cfRule>
    <cfRule type="cellIs" dxfId="730" priority="367" operator="equal">
      <formula>"PIL"</formula>
    </cfRule>
    <cfRule type="cellIs" dxfId="729" priority="368" operator="equal">
      <formula>"NDAL"</formula>
    </cfRule>
    <cfRule type="cellIs" dxfId="728" priority="369" operator="equal">
      <formula>"GRIMALDI"</formula>
    </cfRule>
    <cfRule type="cellIs" dxfId="727" priority="370" operator="equal">
      <formula>"MAERSK"</formula>
    </cfRule>
    <cfRule type="cellIs" dxfId="726" priority="371" operator="equal">
      <formula>"CMA"</formula>
    </cfRule>
  </conditionalFormatting>
  <conditionalFormatting sqref="I8:I9 I29:I32">
    <cfRule type="cellIs" dxfId="725" priority="353" operator="equal">
      <formula>"GRIMALDI"</formula>
    </cfRule>
  </conditionalFormatting>
  <conditionalFormatting sqref="I8:I9 I29:I32">
    <cfRule type="cellIs" dxfId="724" priority="323" operator="equal">
      <formula>"CMA"</formula>
    </cfRule>
    <cfRule type="cellIs" dxfId="723" priority="324" operator="equal">
      <formula>"DELMAS"</formula>
    </cfRule>
    <cfRule type="cellIs" dxfId="722" priority="325" operator="equal">
      <formula>"MAERSK"</formula>
    </cfRule>
    <cfRule type="cellIs" dxfId="721" priority="326" operator="equal">
      <formula>"NDAL"</formula>
    </cfRule>
    <cfRule type="cellIs" dxfId="720" priority="327" operator="equal">
      <formula>"SAFMARINE"</formula>
    </cfRule>
    <cfRule type="cellIs" dxfId="719" priority="329" operator="equal">
      <formula>"TRAMP"</formula>
    </cfRule>
    <cfRule type="cellIs" dxfId="718" priority="330" operator="equal">
      <formula>"HBS"</formula>
    </cfRule>
    <cfRule type="cellIs" dxfId="717" priority="331" operator="equal">
      <formula>"UAL"</formula>
    </cfRule>
    <cfRule type="cellIs" dxfId="716" priority="332" operator="equal">
      <formula>"MPV"</formula>
    </cfRule>
    <cfRule type="cellIs" dxfId="715" priority="333" operator="equal">
      <formula>"AUTRES"</formula>
    </cfRule>
    <cfRule type="cellIs" dxfId="714" priority="334" operator="equal">
      <formula>"PIL"</formula>
    </cfRule>
    <cfRule type="cellIs" dxfId="713" priority="335" operator="equal">
      <formula>"NDAL"</formula>
    </cfRule>
    <cfRule type="cellIs" dxfId="712" priority="336" operator="equal">
      <formula>"GRIMALDI"</formula>
    </cfRule>
    <cfRule type="cellIs" dxfId="711" priority="337" operator="equal">
      <formula>"MAERSK"</formula>
    </cfRule>
    <cfRule type="cellIs" dxfId="710" priority="338" operator="equal">
      <formula>"CMA"</formula>
    </cfRule>
    <cfRule type="cellIs" dxfId="709" priority="339" operator="equal">
      <formula>"HBS"</formula>
    </cfRule>
    <cfRule type="cellIs" dxfId="708" priority="340" operator="equal">
      <formula>"DELMAS"</formula>
    </cfRule>
    <cfRule type="cellIs" dxfId="707" priority="341" operator="equal">
      <formula>"UAL"</formula>
    </cfRule>
    <cfRule type="cellIs" dxfId="706" priority="342" operator="equal">
      <formula>"PIL"</formula>
    </cfRule>
    <cfRule type="cellIs" dxfId="705" priority="343" operator="equal">
      <formula>"NDAL"</formula>
    </cfRule>
    <cfRule type="cellIs" dxfId="704" priority="344" operator="equal">
      <formula>"GRIMALDI"</formula>
    </cfRule>
    <cfRule type="cellIs" dxfId="703" priority="345" operator="equal">
      <formula>"MAERSK"</formula>
    </cfRule>
    <cfRule type="cellIs" dxfId="702" priority="346" operator="equal">
      <formula>"CMA"</formula>
    </cfRule>
  </conditionalFormatting>
  <conditionalFormatting sqref="I8:I9">
    <cfRule type="cellIs" dxfId="701" priority="328" operator="equal">
      <formula>"GRIMALDI"</formula>
    </cfRule>
  </conditionalFormatting>
  <conditionalFormatting sqref="I8:I9">
    <cfRule type="cellIs" dxfId="700" priority="299" operator="equal">
      <formula>"CMA"</formula>
    </cfRule>
    <cfRule type="cellIs" dxfId="699" priority="300" operator="equal">
      <formula>"DELMAS"</formula>
    </cfRule>
    <cfRule type="cellIs" dxfId="698" priority="301" operator="equal">
      <formula>"MAERSK"</formula>
    </cfRule>
    <cfRule type="cellIs" dxfId="697" priority="302" operator="equal">
      <formula>"NDAL"</formula>
    </cfRule>
    <cfRule type="cellIs" dxfId="696" priority="303" operator="equal">
      <formula>"SAFMARINE"</formula>
    </cfRule>
    <cfRule type="cellIs" dxfId="695" priority="305" operator="equal">
      <formula>"TRAMP"</formula>
    </cfRule>
    <cfRule type="cellIs" dxfId="694" priority="306" operator="equal">
      <formula>"HBS"</formula>
    </cfRule>
    <cfRule type="cellIs" dxfId="693" priority="307" operator="equal">
      <formula>"UAL"</formula>
    </cfRule>
    <cfRule type="cellIs" dxfId="692" priority="308" operator="equal">
      <formula>"MPV"</formula>
    </cfRule>
    <cfRule type="cellIs" dxfId="691" priority="309" operator="equal">
      <formula>"AUTRES"</formula>
    </cfRule>
    <cfRule type="cellIs" dxfId="690" priority="310" operator="equal">
      <formula>"PIL"</formula>
    </cfRule>
    <cfRule type="cellIs" dxfId="689" priority="311" operator="equal">
      <formula>"NDAL"</formula>
    </cfRule>
    <cfRule type="cellIs" dxfId="688" priority="312" operator="equal">
      <formula>"GRIMALDI"</formula>
    </cfRule>
    <cfRule type="cellIs" dxfId="687" priority="313" operator="equal">
      <formula>"MAERSK"</formula>
    </cfRule>
    <cfRule type="cellIs" dxfId="686" priority="314" operator="equal">
      <formula>"CMA"</formula>
    </cfRule>
    <cfRule type="cellIs" dxfId="685" priority="315" operator="equal">
      <formula>"HBS"</formula>
    </cfRule>
    <cfRule type="cellIs" dxfId="684" priority="316" operator="equal">
      <formula>"DELMAS"</formula>
    </cfRule>
    <cfRule type="cellIs" dxfId="683" priority="317" operator="equal">
      <formula>"UAL"</formula>
    </cfRule>
    <cfRule type="cellIs" dxfId="682" priority="318" operator="equal">
      <formula>"PIL"</formula>
    </cfRule>
    <cfRule type="cellIs" dxfId="681" priority="319" operator="equal">
      <formula>"NDAL"</formula>
    </cfRule>
    <cfRule type="cellIs" dxfId="680" priority="320" operator="equal">
      <formula>"GRIMALDI"</formula>
    </cfRule>
    <cfRule type="cellIs" dxfId="679" priority="321" operator="equal">
      <formula>"MAERSK"</formula>
    </cfRule>
    <cfRule type="cellIs" dxfId="678" priority="322" operator="equal">
      <formula>"CMA"</formula>
    </cfRule>
  </conditionalFormatting>
  <conditionalFormatting sqref="I8:I9">
    <cfRule type="cellIs" dxfId="677" priority="304" operator="equal">
      <formula>"GRIMALDI"</formula>
    </cfRule>
  </conditionalFormatting>
  <conditionalFormatting sqref="I26:I27">
    <cfRule type="containsText" dxfId="676" priority="274" operator="containsText" text="CMA CGM">
      <formula>NOT(ISERROR(SEARCH("CMA CGM",I26)))</formula>
    </cfRule>
    <cfRule type="cellIs" dxfId="675" priority="275" operator="equal">
      <formula>"CMA"</formula>
    </cfRule>
    <cfRule type="cellIs" dxfId="674" priority="276" operator="equal">
      <formula>"DELMAS"</formula>
    </cfRule>
    <cfRule type="cellIs" dxfId="673" priority="277" operator="equal">
      <formula>"MAERSK"</formula>
    </cfRule>
    <cfRule type="cellIs" dxfId="672" priority="278" operator="equal">
      <formula>"NDAL"</formula>
    </cfRule>
    <cfRule type="cellIs" dxfId="671" priority="279" operator="equal">
      <formula>"SAFMARINE"</formula>
    </cfRule>
    <cfRule type="cellIs" dxfId="670" priority="281" operator="equal">
      <formula>"TRAMP"</formula>
    </cfRule>
    <cfRule type="cellIs" dxfId="669" priority="282" operator="equal">
      <formula>"HBS"</formula>
    </cfRule>
    <cfRule type="cellIs" dxfId="668" priority="283" operator="equal">
      <formula>"UAL"</formula>
    </cfRule>
    <cfRule type="cellIs" dxfId="667" priority="284" operator="equal">
      <formula>"MPV"</formula>
    </cfRule>
    <cfRule type="cellIs" dxfId="666" priority="285" operator="equal">
      <formula>"AUTRES"</formula>
    </cfRule>
    <cfRule type="cellIs" dxfId="665" priority="286" operator="equal">
      <formula>"PIL"</formula>
    </cfRule>
    <cfRule type="cellIs" dxfId="664" priority="287" operator="equal">
      <formula>"NDAL"</formula>
    </cfRule>
    <cfRule type="cellIs" dxfId="663" priority="288" operator="equal">
      <formula>"GRIMALDI"</formula>
    </cfRule>
    <cfRule type="cellIs" dxfId="662" priority="289" operator="equal">
      <formula>"MAERSK"</formula>
    </cfRule>
    <cfRule type="cellIs" dxfId="661" priority="290" operator="equal">
      <formula>"CMA"</formula>
    </cfRule>
    <cfRule type="cellIs" dxfId="660" priority="291" operator="equal">
      <formula>"HBS"</formula>
    </cfRule>
    <cfRule type="cellIs" dxfId="659" priority="292" operator="equal">
      <formula>"DELMAS"</formula>
    </cfRule>
    <cfRule type="cellIs" dxfId="658" priority="293" operator="equal">
      <formula>"UAL"</formula>
    </cfRule>
    <cfRule type="cellIs" dxfId="657" priority="294" operator="equal">
      <formula>"PIL"</formula>
    </cfRule>
    <cfRule type="cellIs" dxfId="656" priority="295" operator="equal">
      <formula>"NDAL"</formula>
    </cfRule>
    <cfRule type="cellIs" dxfId="655" priority="296" operator="equal">
      <formula>"GRIMALDI"</formula>
    </cfRule>
    <cfRule type="cellIs" dxfId="654" priority="297" operator="equal">
      <formula>"MAERSK"</formula>
    </cfRule>
    <cfRule type="cellIs" dxfId="653" priority="298" operator="equal">
      <formula>"CMA"</formula>
    </cfRule>
  </conditionalFormatting>
  <conditionalFormatting sqref="I26:I27">
    <cfRule type="cellIs" dxfId="652" priority="280" operator="equal">
      <formula>"GRIMALDI"</formula>
    </cfRule>
  </conditionalFormatting>
  <conditionalFormatting sqref="I26:I27">
    <cfRule type="cellIs" dxfId="651" priority="250" operator="equal">
      <formula>"CMA"</formula>
    </cfRule>
    <cfRule type="cellIs" dxfId="650" priority="251" operator="equal">
      <formula>"DELMAS"</formula>
    </cfRule>
    <cfRule type="cellIs" dxfId="649" priority="252" operator="equal">
      <formula>"MAERSK"</formula>
    </cfRule>
    <cfRule type="cellIs" dxfId="648" priority="253" operator="equal">
      <formula>"NDAL"</formula>
    </cfRule>
    <cfRule type="cellIs" dxfId="647" priority="254" operator="equal">
      <formula>"SAFMARINE"</formula>
    </cfRule>
    <cfRule type="cellIs" dxfId="646" priority="256" operator="equal">
      <formula>"TRAMP"</formula>
    </cfRule>
    <cfRule type="cellIs" dxfId="645" priority="257" operator="equal">
      <formula>"HBS"</formula>
    </cfRule>
    <cfRule type="cellIs" dxfId="644" priority="258" operator="equal">
      <formula>"UAL"</formula>
    </cfRule>
    <cfRule type="cellIs" dxfId="643" priority="259" operator="equal">
      <formula>"MPV"</formula>
    </cfRule>
    <cfRule type="cellIs" dxfId="642" priority="260" operator="equal">
      <formula>"AUTRES"</formula>
    </cfRule>
    <cfRule type="cellIs" dxfId="641" priority="261" operator="equal">
      <formula>"PIL"</formula>
    </cfRule>
    <cfRule type="cellIs" dxfId="640" priority="262" operator="equal">
      <formula>"NDAL"</formula>
    </cfRule>
    <cfRule type="cellIs" dxfId="639" priority="263" operator="equal">
      <formula>"GRIMALDI"</formula>
    </cfRule>
    <cfRule type="cellIs" dxfId="638" priority="264" operator="equal">
      <formula>"MAERSK"</formula>
    </cfRule>
    <cfRule type="cellIs" dxfId="637" priority="265" operator="equal">
      <formula>"CMA"</formula>
    </cfRule>
    <cfRule type="cellIs" dxfId="636" priority="266" operator="equal">
      <formula>"HBS"</formula>
    </cfRule>
    <cfRule type="cellIs" dxfId="635" priority="267" operator="equal">
      <formula>"DELMAS"</formula>
    </cfRule>
    <cfRule type="cellIs" dxfId="634" priority="268" operator="equal">
      <formula>"UAL"</formula>
    </cfRule>
    <cfRule type="cellIs" dxfId="633" priority="269" operator="equal">
      <formula>"PIL"</formula>
    </cfRule>
    <cfRule type="cellIs" dxfId="632" priority="270" operator="equal">
      <formula>"NDAL"</formula>
    </cfRule>
    <cfRule type="cellIs" dxfId="631" priority="271" operator="equal">
      <formula>"GRIMALDI"</formula>
    </cfRule>
    <cfRule type="cellIs" dxfId="630" priority="272" operator="equal">
      <formula>"MAERSK"</formula>
    </cfRule>
    <cfRule type="cellIs" dxfId="629" priority="273" operator="equal">
      <formula>"CMA"</formula>
    </cfRule>
  </conditionalFormatting>
  <conditionalFormatting sqref="I26:I27">
    <cfRule type="cellIs" dxfId="628" priority="255" operator="equal">
      <formula>"GRIMALDI"</formula>
    </cfRule>
  </conditionalFormatting>
  <conditionalFormatting sqref="I26:I27">
    <cfRule type="cellIs" dxfId="627" priority="226" operator="equal">
      <formula>"CMA"</formula>
    </cfRule>
    <cfRule type="cellIs" dxfId="626" priority="227" operator="equal">
      <formula>"DELMAS"</formula>
    </cfRule>
    <cfRule type="cellIs" dxfId="625" priority="228" operator="equal">
      <formula>"MAERSK"</formula>
    </cfRule>
    <cfRule type="cellIs" dxfId="624" priority="229" operator="equal">
      <formula>"NDAL"</formula>
    </cfRule>
    <cfRule type="cellIs" dxfId="623" priority="230" operator="equal">
      <formula>"SAFMARINE"</formula>
    </cfRule>
    <cfRule type="cellIs" dxfId="622" priority="232" operator="equal">
      <formula>"TRAMP"</formula>
    </cfRule>
    <cfRule type="cellIs" dxfId="621" priority="233" operator="equal">
      <formula>"HBS"</formula>
    </cfRule>
    <cfRule type="cellIs" dxfId="620" priority="234" operator="equal">
      <formula>"UAL"</formula>
    </cfRule>
    <cfRule type="cellIs" dxfId="619" priority="235" operator="equal">
      <formula>"MPV"</formula>
    </cfRule>
    <cfRule type="cellIs" dxfId="618" priority="236" operator="equal">
      <formula>"AUTRES"</formula>
    </cfRule>
    <cfRule type="cellIs" dxfId="617" priority="237" operator="equal">
      <formula>"PIL"</formula>
    </cfRule>
    <cfRule type="cellIs" dxfId="616" priority="238" operator="equal">
      <formula>"NDAL"</formula>
    </cfRule>
    <cfRule type="cellIs" dxfId="615" priority="239" operator="equal">
      <formula>"GRIMALDI"</formula>
    </cfRule>
    <cfRule type="cellIs" dxfId="614" priority="240" operator="equal">
      <formula>"MAERSK"</formula>
    </cfRule>
    <cfRule type="cellIs" dxfId="613" priority="241" operator="equal">
      <formula>"CMA"</formula>
    </cfRule>
    <cfRule type="cellIs" dxfId="612" priority="242" operator="equal">
      <formula>"HBS"</formula>
    </cfRule>
    <cfRule type="cellIs" dxfId="611" priority="243" operator="equal">
      <formula>"DELMAS"</formula>
    </cfRule>
    <cfRule type="cellIs" dxfId="610" priority="244" operator="equal">
      <formula>"UAL"</formula>
    </cfRule>
    <cfRule type="cellIs" dxfId="609" priority="245" operator="equal">
      <formula>"PIL"</formula>
    </cfRule>
    <cfRule type="cellIs" dxfId="608" priority="246" operator="equal">
      <formula>"NDAL"</formula>
    </cfRule>
    <cfRule type="cellIs" dxfId="607" priority="247" operator="equal">
      <formula>"GRIMALDI"</formula>
    </cfRule>
    <cfRule type="cellIs" dxfId="606" priority="248" operator="equal">
      <formula>"MAERSK"</formula>
    </cfRule>
    <cfRule type="cellIs" dxfId="605" priority="249" operator="equal">
      <formula>"CMA"</formula>
    </cfRule>
  </conditionalFormatting>
  <conditionalFormatting sqref="I26:I27">
    <cfRule type="cellIs" dxfId="604" priority="231" operator="equal">
      <formula>"GRIMALDI"</formula>
    </cfRule>
  </conditionalFormatting>
  <conditionalFormatting sqref="I28 I17:I25 I13:I14">
    <cfRule type="containsText" dxfId="603" priority="201" operator="containsText" text="CMA CGM">
      <formula>NOT(ISERROR(SEARCH("CMA CGM",I13)))</formula>
    </cfRule>
    <cfRule type="cellIs" dxfId="602" priority="202" operator="equal">
      <formula>"CMA"</formula>
    </cfRule>
    <cfRule type="cellIs" dxfId="601" priority="203" operator="equal">
      <formula>"DELMAS"</formula>
    </cfRule>
    <cfRule type="cellIs" dxfId="600" priority="204" operator="equal">
      <formula>"MAERSK"</formula>
    </cfRule>
    <cfRule type="cellIs" dxfId="599" priority="205" operator="equal">
      <formula>"NDAL"</formula>
    </cfRule>
    <cfRule type="cellIs" dxfId="598" priority="206" operator="equal">
      <formula>"SAFMARINE"</formula>
    </cfRule>
    <cfRule type="cellIs" dxfId="597" priority="208" operator="equal">
      <formula>"TRAMP"</formula>
    </cfRule>
    <cfRule type="cellIs" dxfId="596" priority="209" operator="equal">
      <formula>"HBS"</formula>
    </cfRule>
    <cfRule type="cellIs" dxfId="595" priority="210" operator="equal">
      <formula>"UAL"</formula>
    </cfRule>
    <cfRule type="cellIs" dxfId="594" priority="211" operator="equal">
      <formula>"MPV"</formula>
    </cfRule>
    <cfRule type="cellIs" dxfId="593" priority="212" operator="equal">
      <formula>"AUTRES"</formula>
    </cfRule>
    <cfRule type="cellIs" dxfId="592" priority="213" operator="equal">
      <formula>"PIL"</formula>
    </cfRule>
    <cfRule type="cellIs" dxfId="591" priority="214" operator="equal">
      <formula>"NDAL"</formula>
    </cfRule>
    <cfRule type="cellIs" dxfId="590" priority="215" operator="equal">
      <formula>"GRIMALDI"</formula>
    </cfRule>
    <cfRule type="cellIs" dxfId="589" priority="216" operator="equal">
      <formula>"MAERSK"</formula>
    </cfRule>
    <cfRule type="cellIs" dxfId="588" priority="217" operator="equal">
      <formula>"CMA"</formula>
    </cfRule>
    <cfRule type="cellIs" dxfId="587" priority="218" operator="equal">
      <formula>"HBS"</formula>
    </cfRule>
    <cfRule type="cellIs" dxfId="586" priority="219" operator="equal">
      <formula>"DELMAS"</formula>
    </cfRule>
    <cfRule type="cellIs" dxfId="585" priority="220" operator="equal">
      <formula>"UAL"</formula>
    </cfRule>
    <cfRule type="cellIs" dxfId="584" priority="221" operator="equal">
      <formula>"PIL"</formula>
    </cfRule>
    <cfRule type="cellIs" dxfId="583" priority="222" operator="equal">
      <formula>"NDAL"</formula>
    </cfRule>
    <cfRule type="cellIs" dxfId="582" priority="223" operator="equal">
      <formula>"GRIMALDI"</formula>
    </cfRule>
    <cfRule type="cellIs" dxfId="581" priority="224" operator="equal">
      <formula>"MAERSK"</formula>
    </cfRule>
    <cfRule type="cellIs" dxfId="580" priority="225" operator="equal">
      <formula>"CMA"</formula>
    </cfRule>
  </conditionalFormatting>
  <conditionalFormatting sqref="I28 I17:I25 I13:I14">
    <cfRule type="cellIs" dxfId="579" priority="207" operator="equal">
      <formula>"GRIMALDI"</formula>
    </cfRule>
  </conditionalFormatting>
  <conditionalFormatting sqref="I28 I17:I25 I13:I14">
    <cfRule type="cellIs" dxfId="578" priority="177" operator="equal">
      <formula>"CMA"</formula>
    </cfRule>
    <cfRule type="cellIs" dxfId="577" priority="178" operator="equal">
      <formula>"DELMAS"</formula>
    </cfRule>
    <cfRule type="cellIs" dxfId="576" priority="179" operator="equal">
      <formula>"MAERSK"</formula>
    </cfRule>
    <cfRule type="cellIs" dxfId="575" priority="180" operator="equal">
      <formula>"NDAL"</formula>
    </cfRule>
    <cfRule type="cellIs" dxfId="574" priority="181" operator="equal">
      <formula>"SAFMARINE"</formula>
    </cfRule>
    <cfRule type="cellIs" dxfId="573" priority="183" operator="equal">
      <formula>"TRAMP"</formula>
    </cfRule>
    <cfRule type="cellIs" dxfId="572" priority="184" operator="equal">
      <formula>"HBS"</formula>
    </cfRule>
    <cfRule type="cellIs" dxfId="571" priority="185" operator="equal">
      <formula>"UAL"</formula>
    </cfRule>
    <cfRule type="cellIs" dxfId="570" priority="186" operator="equal">
      <formula>"MPV"</formula>
    </cfRule>
    <cfRule type="cellIs" dxfId="569" priority="187" operator="equal">
      <formula>"AUTRES"</formula>
    </cfRule>
    <cfRule type="cellIs" dxfId="568" priority="188" operator="equal">
      <formula>"PIL"</formula>
    </cfRule>
    <cfRule type="cellIs" dxfId="567" priority="189" operator="equal">
      <formula>"NDAL"</formula>
    </cfRule>
    <cfRule type="cellIs" dxfId="566" priority="190" operator="equal">
      <formula>"GRIMALDI"</formula>
    </cfRule>
    <cfRule type="cellIs" dxfId="565" priority="191" operator="equal">
      <formula>"MAERSK"</formula>
    </cfRule>
    <cfRule type="cellIs" dxfId="564" priority="192" operator="equal">
      <formula>"CMA"</formula>
    </cfRule>
    <cfRule type="cellIs" dxfId="563" priority="193" operator="equal">
      <formula>"HBS"</formula>
    </cfRule>
    <cfRule type="cellIs" dxfId="562" priority="194" operator="equal">
      <formula>"DELMAS"</formula>
    </cfRule>
    <cfRule type="cellIs" dxfId="561" priority="195" operator="equal">
      <formula>"UAL"</formula>
    </cfRule>
    <cfRule type="cellIs" dxfId="560" priority="196" operator="equal">
      <formula>"PIL"</formula>
    </cfRule>
    <cfRule type="cellIs" dxfId="559" priority="197" operator="equal">
      <formula>"NDAL"</formula>
    </cfRule>
    <cfRule type="cellIs" dxfId="558" priority="198" operator="equal">
      <formula>"GRIMALDI"</formula>
    </cfRule>
    <cfRule type="cellIs" dxfId="557" priority="199" operator="equal">
      <formula>"MAERSK"</formula>
    </cfRule>
    <cfRule type="cellIs" dxfId="556" priority="200" operator="equal">
      <formula>"CMA"</formula>
    </cfRule>
  </conditionalFormatting>
  <conditionalFormatting sqref="I28 I17:I25 I13:I14">
    <cfRule type="cellIs" dxfId="555" priority="182" operator="equal">
      <formula>"GRIMALDI"</formula>
    </cfRule>
  </conditionalFormatting>
  <conditionalFormatting sqref="I28 I17:I25 I13:I14">
    <cfRule type="cellIs" dxfId="554" priority="153" operator="equal">
      <formula>"CMA"</formula>
    </cfRule>
    <cfRule type="cellIs" dxfId="553" priority="154" operator="equal">
      <formula>"DELMAS"</formula>
    </cfRule>
    <cfRule type="cellIs" dxfId="552" priority="155" operator="equal">
      <formula>"MAERSK"</formula>
    </cfRule>
    <cfRule type="cellIs" dxfId="551" priority="156" operator="equal">
      <formula>"NDAL"</formula>
    </cfRule>
    <cfRule type="cellIs" dxfId="550" priority="157" operator="equal">
      <formula>"SAFMARINE"</formula>
    </cfRule>
    <cfRule type="cellIs" dxfId="549" priority="159" operator="equal">
      <formula>"TRAMP"</formula>
    </cfRule>
    <cfRule type="cellIs" dxfId="548" priority="160" operator="equal">
      <formula>"HBS"</formula>
    </cfRule>
    <cfRule type="cellIs" dxfId="547" priority="161" operator="equal">
      <formula>"UAL"</formula>
    </cfRule>
    <cfRule type="cellIs" dxfId="546" priority="162" operator="equal">
      <formula>"MPV"</formula>
    </cfRule>
    <cfRule type="cellIs" dxfId="545" priority="163" operator="equal">
      <formula>"AUTRES"</formula>
    </cfRule>
    <cfRule type="cellIs" dxfId="544" priority="164" operator="equal">
      <formula>"PIL"</formula>
    </cfRule>
    <cfRule type="cellIs" dxfId="543" priority="165" operator="equal">
      <formula>"NDAL"</formula>
    </cfRule>
    <cfRule type="cellIs" dxfId="542" priority="166" operator="equal">
      <formula>"GRIMALDI"</formula>
    </cfRule>
    <cfRule type="cellIs" dxfId="541" priority="167" operator="equal">
      <formula>"MAERSK"</formula>
    </cfRule>
    <cfRule type="cellIs" dxfId="540" priority="168" operator="equal">
      <formula>"CMA"</formula>
    </cfRule>
    <cfRule type="cellIs" dxfId="539" priority="169" operator="equal">
      <formula>"HBS"</formula>
    </cfRule>
    <cfRule type="cellIs" dxfId="538" priority="170" operator="equal">
      <formula>"DELMAS"</formula>
    </cfRule>
    <cfRule type="cellIs" dxfId="537" priority="171" operator="equal">
      <formula>"UAL"</formula>
    </cfRule>
    <cfRule type="cellIs" dxfId="536" priority="172" operator="equal">
      <formula>"PIL"</formula>
    </cfRule>
    <cfRule type="cellIs" dxfId="535" priority="173" operator="equal">
      <formula>"NDAL"</formula>
    </cfRule>
    <cfRule type="cellIs" dxfId="534" priority="174" operator="equal">
      <formula>"GRIMALDI"</formula>
    </cfRule>
    <cfRule type="cellIs" dxfId="533" priority="175" operator="equal">
      <formula>"MAERSK"</formula>
    </cfRule>
    <cfRule type="cellIs" dxfId="532" priority="176" operator="equal">
      <formula>"CMA"</formula>
    </cfRule>
  </conditionalFormatting>
  <conditionalFormatting sqref="I28 I17:I25 I13:I14">
    <cfRule type="cellIs" dxfId="531" priority="158" operator="equal">
      <formula>"GRIMALDI"</formula>
    </cfRule>
  </conditionalFormatting>
  <conditionalFormatting sqref="I15:I16">
    <cfRule type="containsText" dxfId="530" priority="128" operator="containsText" text="CMA CGM">
      <formula>NOT(ISERROR(SEARCH("CMA CGM",I15)))</formula>
    </cfRule>
    <cfRule type="cellIs" dxfId="529" priority="129" operator="equal">
      <formula>"CMA"</formula>
    </cfRule>
    <cfRule type="cellIs" dxfId="528" priority="130" operator="equal">
      <formula>"DELMAS"</formula>
    </cfRule>
    <cfRule type="cellIs" dxfId="527" priority="131" operator="equal">
      <formula>"MAERSK"</formula>
    </cfRule>
    <cfRule type="cellIs" dxfId="526" priority="132" operator="equal">
      <formula>"NDAL"</formula>
    </cfRule>
    <cfRule type="cellIs" dxfId="525" priority="133" operator="equal">
      <formula>"SAFMARINE"</formula>
    </cfRule>
    <cfRule type="cellIs" dxfId="524" priority="135" operator="equal">
      <formula>"TRAMP"</formula>
    </cfRule>
    <cfRule type="cellIs" dxfId="523" priority="136" operator="equal">
      <formula>"HBS"</formula>
    </cfRule>
    <cfRule type="cellIs" dxfId="522" priority="137" operator="equal">
      <formula>"UAL"</formula>
    </cfRule>
    <cfRule type="cellIs" dxfId="521" priority="138" operator="equal">
      <formula>"MPV"</formula>
    </cfRule>
    <cfRule type="cellIs" dxfId="520" priority="139" operator="equal">
      <formula>"AUTRES"</formula>
    </cfRule>
    <cfRule type="cellIs" dxfId="519" priority="140" operator="equal">
      <formula>"PIL"</formula>
    </cfRule>
    <cfRule type="cellIs" dxfId="518" priority="141" operator="equal">
      <formula>"NDAL"</formula>
    </cfRule>
    <cfRule type="cellIs" dxfId="517" priority="142" operator="equal">
      <formula>"GRIMALDI"</formula>
    </cfRule>
    <cfRule type="cellIs" dxfId="516" priority="143" operator="equal">
      <formula>"MAERSK"</formula>
    </cfRule>
    <cfRule type="cellIs" dxfId="515" priority="144" operator="equal">
      <formula>"CMA"</formula>
    </cfRule>
    <cfRule type="cellIs" dxfId="514" priority="145" operator="equal">
      <formula>"HBS"</formula>
    </cfRule>
    <cfRule type="cellIs" dxfId="513" priority="146" operator="equal">
      <formula>"DELMAS"</formula>
    </cfRule>
    <cfRule type="cellIs" dxfId="512" priority="147" operator="equal">
      <formula>"UAL"</formula>
    </cfRule>
    <cfRule type="cellIs" dxfId="511" priority="148" operator="equal">
      <formula>"PIL"</formula>
    </cfRule>
    <cfRule type="cellIs" dxfId="510" priority="149" operator="equal">
      <formula>"NDAL"</formula>
    </cfRule>
    <cfRule type="cellIs" dxfId="509" priority="150" operator="equal">
      <formula>"GRIMALDI"</formula>
    </cfRule>
    <cfRule type="cellIs" dxfId="508" priority="151" operator="equal">
      <formula>"MAERSK"</formula>
    </cfRule>
    <cfRule type="cellIs" dxfId="507" priority="152" operator="equal">
      <formula>"CMA"</formula>
    </cfRule>
  </conditionalFormatting>
  <conditionalFormatting sqref="I15:I16">
    <cfRule type="cellIs" dxfId="506" priority="134" operator="equal">
      <formula>"GRIMALDI"</formula>
    </cfRule>
  </conditionalFormatting>
  <conditionalFormatting sqref="I15:I16">
    <cfRule type="cellIs" dxfId="505" priority="104" operator="equal">
      <formula>"CMA"</formula>
    </cfRule>
    <cfRule type="cellIs" dxfId="504" priority="105" operator="equal">
      <formula>"DELMAS"</formula>
    </cfRule>
    <cfRule type="cellIs" dxfId="503" priority="106" operator="equal">
      <formula>"MAERSK"</formula>
    </cfRule>
    <cfRule type="cellIs" dxfId="502" priority="107" operator="equal">
      <formula>"NDAL"</formula>
    </cfRule>
    <cfRule type="cellIs" dxfId="501" priority="108" operator="equal">
      <formula>"SAFMARINE"</formula>
    </cfRule>
    <cfRule type="cellIs" dxfId="500" priority="110" operator="equal">
      <formula>"TRAMP"</formula>
    </cfRule>
    <cfRule type="cellIs" dxfId="499" priority="111" operator="equal">
      <formula>"HBS"</formula>
    </cfRule>
    <cfRule type="cellIs" dxfId="498" priority="112" operator="equal">
      <formula>"UAL"</formula>
    </cfRule>
    <cfRule type="cellIs" dxfId="497" priority="113" operator="equal">
      <formula>"MPV"</formula>
    </cfRule>
    <cfRule type="cellIs" dxfId="496" priority="114" operator="equal">
      <formula>"AUTRES"</formula>
    </cfRule>
    <cfRule type="cellIs" dxfId="495" priority="115" operator="equal">
      <formula>"PIL"</formula>
    </cfRule>
    <cfRule type="cellIs" dxfId="494" priority="116" operator="equal">
      <formula>"NDAL"</formula>
    </cfRule>
    <cfRule type="cellIs" dxfId="493" priority="117" operator="equal">
      <formula>"GRIMALDI"</formula>
    </cfRule>
    <cfRule type="cellIs" dxfId="492" priority="118" operator="equal">
      <formula>"MAERSK"</formula>
    </cfRule>
    <cfRule type="cellIs" dxfId="491" priority="119" operator="equal">
      <formula>"CMA"</formula>
    </cfRule>
    <cfRule type="cellIs" dxfId="490" priority="120" operator="equal">
      <formula>"HBS"</formula>
    </cfRule>
    <cfRule type="cellIs" dxfId="489" priority="121" operator="equal">
      <formula>"DELMAS"</formula>
    </cfRule>
    <cfRule type="cellIs" dxfId="488" priority="122" operator="equal">
      <formula>"UAL"</formula>
    </cfRule>
    <cfRule type="cellIs" dxfId="487" priority="123" operator="equal">
      <formula>"PIL"</formula>
    </cfRule>
    <cfRule type="cellIs" dxfId="486" priority="124" operator="equal">
      <formula>"NDAL"</formula>
    </cfRule>
    <cfRule type="cellIs" dxfId="485" priority="125" operator="equal">
      <formula>"GRIMALDI"</formula>
    </cfRule>
    <cfRule type="cellIs" dxfId="484" priority="126" operator="equal">
      <formula>"MAERSK"</formula>
    </cfRule>
    <cfRule type="cellIs" dxfId="483" priority="127" operator="equal">
      <formula>"CMA"</formula>
    </cfRule>
  </conditionalFormatting>
  <conditionalFormatting sqref="I15:I16">
    <cfRule type="cellIs" dxfId="482" priority="109" operator="equal">
      <formula>"GRIMALDI"</formula>
    </cfRule>
  </conditionalFormatting>
  <conditionalFormatting sqref="I15:I16">
    <cfRule type="cellIs" dxfId="481" priority="80" operator="equal">
      <formula>"CMA"</formula>
    </cfRule>
    <cfRule type="cellIs" dxfId="480" priority="81" operator="equal">
      <formula>"DELMAS"</formula>
    </cfRule>
    <cfRule type="cellIs" dxfId="479" priority="82" operator="equal">
      <formula>"MAERSK"</formula>
    </cfRule>
    <cfRule type="cellIs" dxfId="478" priority="83" operator="equal">
      <formula>"NDAL"</formula>
    </cfRule>
    <cfRule type="cellIs" dxfId="477" priority="84" operator="equal">
      <formula>"SAFMARINE"</formula>
    </cfRule>
    <cfRule type="cellIs" dxfId="476" priority="86" operator="equal">
      <formula>"TRAMP"</formula>
    </cfRule>
    <cfRule type="cellIs" dxfId="475" priority="87" operator="equal">
      <formula>"HBS"</formula>
    </cfRule>
    <cfRule type="cellIs" dxfId="474" priority="88" operator="equal">
      <formula>"UAL"</formula>
    </cfRule>
    <cfRule type="cellIs" dxfId="473" priority="89" operator="equal">
      <formula>"MPV"</formula>
    </cfRule>
    <cfRule type="cellIs" dxfId="472" priority="90" operator="equal">
      <formula>"AUTRES"</formula>
    </cfRule>
    <cfRule type="cellIs" dxfId="471" priority="91" operator="equal">
      <formula>"PIL"</formula>
    </cfRule>
    <cfRule type="cellIs" dxfId="470" priority="92" operator="equal">
      <formula>"NDAL"</formula>
    </cfRule>
    <cfRule type="cellIs" dxfId="469" priority="93" operator="equal">
      <formula>"GRIMALDI"</formula>
    </cfRule>
    <cfRule type="cellIs" dxfId="468" priority="94" operator="equal">
      <formula>"MAERSK"</formula>
    </cfRule>
    <cfRule type="cellIs" dxfId="467" priority="95" operator="equal">
      <formula>"CMA"</formula>
    </cfRule>
    <cfRule type="cellIs" dxfId="466" priority="96" operator="equal">
      <formula>"HBS"</formula>
    </cfRule>
    <cfRule type="cellIs" dxfId="465" priority="97" operator="equal">
      <formula>"DELMAS"</formula>
    </cfRule>
    <cfRule type="cellIs" dxfId="464" priority="98" operator="equal">
      <formula>"UAL"</formula>
    </cfRule>
    <cfRule type="cellIs" dxfId="463" priority="99" operator="equal">
      <formula>"PIL"</formula>
    </cfRule>
    <cfRule type="cellIs" dxfId="462" priority="100" operator="equal">
      <formula>"NDAL"</formula>
    </cfRule>
    <cfRule type="cellIs" dxfId="461" priority="101" operator="equal">
      <formula>"GRIMALDI"</formula>
    </cfRule>
    <cfRule type="cellIs" dxfId="460" priority="102" operator="equal">
      <formula>"MAERSK"</formula>
    </cfRule>
    <cfRule type="cellIs" dxfId="459" priority="103" operator="equal">
      <formula>"CMA"</formula>
    </cfRule>
  </conditionalFormatting>
  <conditionalFormatting sqref="I15:I16">
    <cfRule type="cellIs" dxfId="458" priority="85" operator="equal">
      <formula>"GRIMALDI"</formula>
    </cfRule>
  </conditionalFormatting>
  <conditionalFormatting sqref="C8:D25">
    <cfRule type="cellIs" dxfId="457" priority="762" operator="equal">
      <formula>"Sur Rade"</formula>
    </cfRule>
  </conditionalFormatting>
  <conditionalFormatting sqref="B16:D25 B26:B27">
    <cfRule type="cellIs" dxfId="456" priority="761" operator="equal">
      <formula>"Sur Rade"</formula>
    </cfRule>
  </conditionalFormatting>
  <conditionalFormatting sqref="B10:D12 D13:D18">
    <cfRule type="cellIs" dxfId="455" priority="760" operator="equal">
      <formula>"Sur Rade"</formula>
    </cfRule>
  </conditionalFormatting>
  <conditionalFormatting sqref="B10:C12">
    <cfRule type="cellIs" dxfId="454" priority="759" operator="equal">
      <formula>"Non"</formula>
    </cfRule>
  </conditionalFormatting>
  <conditionalFormatting sqref="B13:D15">
    <cfRule type="cellIs" dxfId="453" priority="758" operator="equal">
      <formula>"Sur Rade"</formula>
    </cfRule>
  </conditionalFormatting>
  <conditionalFormatting sqref="B13:C15">
    <cfRule type="cellIs" dxfId="452" priority="757" operator="equal">
      <formula>"Non"</formula>
    </cfRule>
  </conditionalFormatting>
  <conditionalFormatting sqref="B13:B15">
    <cfRule type="cellIs" dxfId="451" priority="756" operator="equal">
      <formula>"Non"</formula>
    </cfRule>
  </conditionalFormatting>
  <conditionalFormatting sqref="B8:D9 B10:B11">
    <cfRule type="cellIs" dxfId="450" priority="755" operator="equal">
      <formula>"Sur Rade"</formula>
    </cfRule>
  </conditionalFormatting>
  <conditionalFormatting sqref="B8:C9 B10:B11">
    <cfRule type="cellIs" dxfId="449" priority="754" operator="equal">
      <formula>"Non"</formula>
    </cfRule>
  </conditionalFormatting>
  <conditionalFormatting sqref="B8:B11">
    <cfRule type="cellIs" dxfId="448" priority="753" operator="equal">
      <formula>"Non"</formula>
    </cfRule>
  </conditionalFormatting>
  <conditionalFormatting sqref="I9">
    <cfRule type="containsText" dxfId="447" priority="728" operator="containsText" text="CMA CGM">
      <formula>NOT(ISERROR(SEARCH("CMA CGM",I9)))</formula>
    </cfRule>
    <cfRule type="cellIs" dxfId="446" priority="729" operator="equal">
      <formula>"CMA"</formula>
    </cfRule>
    <cfRule type="cellIs" dxfId="445" priority="730" operator="equal">
      <formula>"DELMAS"</formula>
    </cfRule>
    <cfRule type="cellIs" dxfId="444" priority="731" operator="equal">
      <formula>"MAERSK"</formula>
    </cfRule>
    <cfRule type="cellIs" dxfId="443" priority="732" operator="equal">
      <formula>"NDAL"</formula>
    </cfRule>
    <cfRule type="cellIs" dxfId="442" priority="733" operator="equal">
      <formula>"SAFMARINE"</formula>
    </cfRule>
    <cfRule type="cellIs" dxfId="441" priority="735" operator="equal">
      <formula>"TRAMP"</formula>
    </cfRule>
    <cfRule type="cellIs" dxfId="440" priority="736" operator="equal">
      <formula>"HBS"</formula>
    </cfRule>
    <cfRule type="cellIs" dxfId="439" priority="737" operator="equal">
      <formula>"UAL"</formula>
    </cfRule>
    <cfRule type="cellIs" dxfId="438" priority="738" operator="equal">
      <formula>"MPV"</formula>
    </cfRule>
    <cfRule type="cellIs" dxfId="437" priority="739" operator="equal">
      <formula>"AUTRES"</formula>
    </cfRule>
    <cfRule type="cellIs" dxfId="436" priority="740" operator="equal">
      <formula>"PIL"</formula>
    </cfRule>
    <cfRule type="cellIs" dxfId="435" priority="741" operator="equal">
      <formula>"NDAL"</formula>
    </cfRule>
    <cfRule type="cellIs" dxfId="434" priority="742" operator="equal">
      <formula>"GRIMALDI"</formula>
    </cfRule>
    <cfRule type="cellIs" dxfId="433" priority="743" operator="equal">
      <formula>"MAERSK"</formula>
    </cfRule>
    <cfRule type="cellIs" dxfId="432" priority="744" operator="equal">
      <formula>"CMA"</formula>
    </cfRule>
    <cfRule type="cellIs" dxfId="431" priority="745" operator="equal">
      <formula>"HBS"</formula>
    </cfRule>
    <cfRule type="cellIs" dxfId="430" priority="746" operator="equal">
      <formula>"DELMAS"</formula>
    </cfRule>
    <cfRule type="cellIs" dxfId="429" priority="747" operator="equal">
      <formula>"UAL"</formula>
    </cfRule>
    <cfRule type="cellIs" dxfId="428" priority="748" operator="equal">
      <formula>"PIL"</formula>
    </cfRule>
    <cfRule type="cellIs" dxfId="427" priority="749" operator="equal">
      <formula>"NDAL"</formula>
    </cfRule>
    <cfRule type="cellIs" dxfId="426" priority="750" operator="equal">
      <formula>"GRIMALDI"</formula>
    </cfRule>
    <cfRule type="cellIs" dxfId="425" priority="751" operator="equal">
      <formula>"MAERSK"</formula>
    </cfRule>
    <cfRule type="cellIs" dxfId="424" priority="752" operator="equal">
      <formula>"CMA"</formula>
    </cfRule>
  </conditionalFormatting>
  <conditionalFormatting sqref="I9">
    <cfRule type="cellIs" dxfId="423" priority="734" operator="equal">
      <formula>"GRIMALDI"</formula>
    </cfRule>
  </conditionalFormatting>
  <conditionalFormatting sqref="I9">
    <cfRule type="cellIs" dxfId="422" priority="704" operator="equal">
      <formula>"CMA"</formula>
    </cfRule>
    <cfRule type="cellIs" dxfId="421" priority="705" operator="equal">
      <formula>"DELMAS"</formula>
    </cfRule>
    <cfRule type="cellIs" dxfId="420" priority="706" operator="equal">
      <formula>"MAERSK"</formula>
    </cfRule>
    <cfRule type="cellIs" dxfId="419" priority="707" operator="equal">
      <formula>"NDAL"</formula>
    </cfRule>
    <cfRule type="cellIs" dxfId="418" priority="708" operator="equal">
      <formula>"SAFMARINE"</formula>
    </cfRule>
    <cfRule type="cellIs" dxfId="417" priority="710" operator="equal">
      <formula>"TRAMP"</formula>
    </cfRule>
    <cfRule type="cellIs" dxfId="416" priority="711" operator="equal">
      <formula>"HBS"</formula>
    </cfRule>
    <cfRule type="cellIs" dxfId="415" priority="712" operator="equal">
      <formula>"UAL"</formula>
    </cfRule>
    <cfRule type="cellIs" dxfId="414" priority="713" operator="equal">
      <formula>"MPV"</formula>
    </cfRule>
    <cfRule type="cellIs" dxfId="413" priority="714" operator="equal">
      <formula>"AUTRES"</formula>
    </cfRule>
    <cfRule type="cellIs" dxfId="412" priority="715" operator="equal">
      <formula>"PIL"</formula>
    </cfRule>
    <cfRule type="cellIs" dxfId="411" priority="716" operator="equal">
      <formula>"NDAL"</formula>
    </cfRule>
    <cfRule type="cellIs" dxfId="410" priority="717" operator="equal">
      <formula>"GRIMALDI"</formula>
    </cfRule>
    <cfRule type="cellIs" dxfId="409" priority="718" operator="equal">
      <formula>"MAERSK"</formula>
    </cfRule>
    <cfRule type="cellIs" dxfId="408" priority="719" operator="equal">
      <formula>"CMA"</formula>
    </cfRule>
    <cfRule type="cellIs" dxfId="407" priority="720" operator="equal">
      <formula>"HBS"</formula>
    </cfRule>
    <cfRule type="cellIs" dxfId="406" priority="721" operator="equal">
      <formula>"DELMAS"</formula>
    </cfRule>
    <cfRule type="cellIs" dxfId="405" priority="722" operator="equal">
      <formula>"UAL"</formula>
    </cfRule>
    <cfRule type="cellIs" dxfId="404" priority="723" operator="equal">
      <formula>"PIL"</formula>
    </cfRule>
    <cfRule type="cellIs" dxfId="403" priority="724" operator="equal">
      <formula>"NDAL"</formula>
    </cfRule>
    <cfRule type="cellIs" dxfId="402" priority="725" operator="equal">
      <formula>"GRIMALDI"</formula>
    </cfRule>
    <cfRule type="cellIs" dxfId="401" priority="726" operator="equal">
      <formula>"MAERSK"</formula>
    </cfRule>
    <cfRule type="cellIs" dxfId="400" priority="727" operator="equal">
      <formula>"CMA"</formula>
    </cfRule>
  </conditionalFormatting>
  <conditionalFormatting sqref="I9">
    <cfRule type="cellIs" dxfId="399" priority="709" operator="equal">
      <formula>"GRIMALDI"</formula>
    </cfRule>
  </conditionalFormatting>
  <conditionalFormatting sqref="I9">
    <cfRule type="cellIs" dxfId="398" priority="680" operator="equal">
      <formula>"CMA"</formula>
    </cfRule>
    <cfRule type="cellIs" dxfId="397" priority="681" operator="equal">
      <formula>"DELMAS"</formula>
    </cfRule>
    <cfRule type="cellIs" dxfId="396" priority="682" operator="equal">
      <formula>"MAERSK"</formula>
    </cfRule>
    <cfRule type="cellIs" dxfId="395" priority="683" operator="equal">
      <formula>"NDAL"</formula>
    </cfRule>
    <cfRule type="cellIs" dxfId="394" priority="684" operator="equal">
      <formula>"SAFMARINE"</formula>
    </cfRule>
    <cfRule type="cellIs" dxfId="393" priority="686" operator="equal">
      <formula>"TRAMP"</formula>
    </cfRule>
    <cfRule type="cellIs" dxfId="392" priority="687" operator="equal">
      <formula>"HBS"</formula>
    </cfRule>
    <cfRule type="cellIs" dxfId="391" priority="688" operator="equal">
      <formula>"UAL"</formula>
    </cfRule>
    <cfRule type="cellIs" dxfId="390" priority="689" operator="equal">
      <formula>"MPV"</formula>
    </cfRule>
    <cfRule type="cellIs" dxfId="389" priority="690" operator="equal">
      <formula>"AUTRES"</formula>
    </cfRule>
    <cfRule type="cellIs" dxfId="388" priority="691" operator="equal">
      <formula>"PIL"</formula>
    </cfRule>
    <cfRule type="cellIs" dxfId="387" priority="692" operator="equal">
      <formula>"NDAL"</formula>
    </cfRule>
    <cfRule type="cellIs" dxfId="386" priority="693" operator="equal">
      <formula>"GRIMALDI"</formula>
    </cfRule>
    <cfRule type="cellIs" dxfId="385" priority="694" operator="equal">
      <formula>"MAERSK"</formula>
    </cfRule>
    <cfRule type="cellIs" dxfId="384" priority="695" operator="equal">
      <formula>"CMA"</formula>
    </cfRule>
    <cfRule type="cellIs" dxfId="383" priority="696" operator="equal">
      <formula>"HBS"</formula>
    </cfRule>
    <cfRule type="cellIs" dxfId="382" priority="697" operator="equal">
      <formula>"DELMAS"</formula>
    </cfRule>
    <cfRule type="cellIs" dxfId="381" priority="698" operator="equal">
      <formula>"UAL"</formula>
    </cfRule>
    <cfRule type="cellIs" dxfId="380" priority="699" operator="equal">
      <formula>"PIL"</formula>
    </cfRule>
    <cfRule type="cellIs" dxfId="379" priority="700" operator="equal">
      <formula>"NDAL"</formula>
    </cfRule>
    <cfRule type="cellIs" dxfId="378" priority="701" operator="equal">
      <formula>"GRIMALDI"</formula>
    </cfRule>
    <cfRule type="cellIs" dxfId="377" priority="702" operator="equal">
      <formula>"MAERSK"</formula>
    </cfRule>
    <cfRule type="cellIs" dxfId="376" priority="703" operator="equal">
      <formula>"CMA"</formula>
    </cfRule>
  </conditionalFormatting>
  <conditionalFormatting sqref="I9">
    <cfRule type="cellIs" dxfId="375" priority="685" operator="equal">
      <formula>"GRIMALDI"</formula>
    </cfRule>
  </conditionalFormatting>
  <conditionalFormatting sqref="I9">
    <cfRule type="containsText" dxfId="374" priority="655" operator="containsText" text="CMA CGM">
      <formula>NOT(ISERROR(SEARCH("CMA CGM",I9)))</formula>
    </cfRule>
    <cfRule type="cellIs" dxfId="373" priority="656" operator="equal">
      <formula>"CMA"</formula>
    </cfRule>
    <cfRule type="cellIs" dxfId="372" priority="657" operator="equal">
      <formula>"DELMAS"</formula>
    </cfRule>
    <cfRule type="cellIs" dxfId="371" priority="658" operator="equal">
      <formula>"MAERSK"</formula>
    </cfRule>
    <cfRule type="cellIs" dxfId="370" priority="659" operator="equal">
      <formula>"NDAL"</formula>
    </cfRule>
    <cfRule type="cellIs" dxfId="369" priority="660" operator="equal">
      <formula>"SAFMARINE"</formula>
    </cfRule>
    <cfRule type="cellIs" dxfId="368" priority="662" operator="equal">
      <formula>"TRAMP"</formula>
    </cfRule>
    <cfRule type="cellIs" dxfId="367" priority="663" operator="equal">
      <formula>"HBS"</formula>
    </cfRule>
    <cfRule type="cellIs" dxfId="366" priority="664" operator="equal">
      <formula>"UAL"</formula>
    </cfRule>
    <cfRule type="cellIs" dxfId="365" priority="665" operator="equal">
      <formula>"MPV"</formula>
    </cfRule>
    <cfRule type="cellIs" dxfId="364" priority="666" operator="equal">
      <formula>"AUTRES"</formula>
    </cfRule>
    <cfRule type="cellIs" dxfId="363" priority="667" operator="equal">
      <formula>"PIL"</formula>
    </cfRule>
    <cfRule type="cellIs" dxfId="362" priority="668" operator="equal">
      <formula>"NDAL"</formula>
    </cfRule>
    <cfRule type="cellIs" dxfId="361" priority="669" operator="equal">
      <formula>"GRIMALDI"</formula>
    </cfRule>
    <cfRule type="cellIs" dxfId="360" priority="670" operator="equal">
      <formula>"MAERSK"</formula>
    </cfRule>
    <cfRule type="cellIs" dxfId="359" priority="671" operator="equal">
      <formula>"CMA"</formula>
    </cfRule>
    <cfRule type="cellIs" dxfId="358" priority="672" operator="equal">
      <formula>"HBS"</formula>
    </cfRule>
    <cfRule type="cellIs" dxfId="357" priority="673" operator="equal">
      <formula>"DELMAS"</formula>
    </cfRule>
    <cfRule type="cellIs" dxfId="356" priority="674" operator="equal">
      <formula>"UAL"</formula>
    </cfRule>
    <cfRule type="cellIs" dxfId="355" priority="675" operator="equal">
      <formula>"PIL"</formula>
    </cfRule>
    <cfRule type="cellIs" dxfId="354" priority="676" operator="equal">
      <formula>"NDAL"</formula>
    </cfRule>
    <cfRule type="cellIs" dxfId="353" priority="677" operator="equal">
      <formula>"GRIMALDI"</formula>
    </cfRule>
    <cfRule type="cellIs" dxfId="352" priority="678" operator="equal">
      <formula>"MAERSK"</formula>
    </cfRule>
    <cfRule type="cellIs" dxfId="351" priority="679" operator="equal">
      <formula>"CMA"</formula>
    </cfRule>
  </conditionalFormatting>
  <conditionalFormatting sqref="I9">
    <cfRule type="cellIs" dxfId="350" priority="661" operator="equal">
      <formula>"GRIMALDI"</formula>
    </cfRule>
  </conditionalFormatting>
  <conditionalFormatting sqref="I9">
    <cfRule type="cellIs" dxfId="349" priority="631" operator="equal">
      <formula>"CMA"</formula>
    </cfRule>
    <cfRule type="cellIs" dxfId="348" priority="632" operator="equal">
      <formula>"DELMAS"</formula>
    </cfRule>
    <cfRule type="cellIs" dxfId="347" priority="633" operator="equal">
      <formula>"MAERSK"</formula>
    </cfRule>
    <cfRule type="cellIs" dxfId="346" priority="634" operator="equal">
      <formula>"NDAL"</formula>
    </cfRule>
    <cfRule type="cellIs" dxfId="345" priority="635" operator="equal">
      <formula>"SAFMARINE"</formula>
    </cfRule>
    <cfRule type="cellIs" dxfId="344" priority="637" operator="equal">
      <formula>"TRAMP"</formula>
    </cfRule>
    <cfRule type="cellIs" dxfId="343" priority="638" operator="equal">
      <formula>"HBS"</formula>
    </cfRule>
    <cfRule type="cellIs" dxfId="342" priority="639" operator="equal">
      <formula>"UAL"</formula>
    </cfRule>
    <cfRule type="cellIs" dxfId="341" priority="640" operator="equal">
      <formula>"MPV"</formula>
    </cfRule>
    <cfRule type="cellIs" dxfId="340" priority="641" operator="equal">
      <formula>"AUTRES"</formula>
    </cfRule>
    <cfRule type="cellIs" dxfId="339" priority="642" operator="equal">
      <formula>"PIL"</formula>
    </cfRule>
    <cfRule type="cellIs" dxfId="338" priority="643" operator="equal">
      <formula>"NDAL"</formula>
    </cfRule>
    <cfRule type="cellIs" dxfId="337" priority="644" operator="equal">
      <formula>"GRIMALDI"</formula>
    </cfRule>
    <cfRule type="cellIs" dxfId="336" priority="645" operator="equal">
      <formula>"MAERSK"</formula>
    </cfRule>
    <cfRule type="cellIs" dxfId="335" priority="646" operator="equal">
      <formula>"CMA"</formula>
    </cfRule>
    <cfRule type="cellIs" dxfId="334" priority="647" operator="equal">
      <formula>"HBS"</formula>
    </cfRule>
    <cfRule type="cellIs" dxfId="333" priority="648" operator="equal">
      <formula>"DELMAS"</formula>
    </cfRule>
    <cfRule type="cellIs" dxfId="332" priority="649" operator="equal">
      <formula>"UAL"</formula>
    </cfRule>
    <cfRule type="cellIs" dxfId="331" priority="650" operator="equal">
      <formula>"PIL"</formula>
    </cfRule>
    <cfRule type="cellIs" dxfId="330" priority="651" operator="equal">
      <formula>"NDAL"</formula>
    </cfRule>
    <cfRule type="cellIs" dxfId="329" priority="652" operator="equal">
      <formula>"GRIMALDI"</formula>
    </cfRule>
    <cfRule type="cellIs" dxfId="328" priority="653" operator="equal">
      <formula>"MAERSK"</formula>
    </cfRule>
    <cfRule type="cellIs" dxfId="327" priority="654" operator="equal">
      <formula>"CMA"</formula>
    </cfRule>
  </conditionalFormatting>
  <conditionalFormatting sqref="I9">
    <cfRule type="cellIs" dxfId="326" priority="636" operator="equal">
      <formula>"GRIMALDI"</formula>
    </cfRule>
  </conditionalFormatting>
  <conditionalFormatting sqref="I9">
    <cfRule type="cellIs" dxfId="325" priority="607" operator="equal">
      <formula>"CMA"</formula>
    </cfRule>
    <cfRule type="cellIs" dxfId="324" priority="608" operator="equal">
      <formula>"DELMAS"</formula>
    </cfRule>
    <cfRule type="cellIs" dxfId="323" priority="609" operator="equal">
      <formula>"MAERSK"</formula>
    </cfRule>
    <cfRule type="cellIs" dxfId="322" priority="610" operator="equal">
      <formula>"NDAL"</formula>
    </cfRule>
    <cfRule type="cellIs" dxfId="321" priority="611" operator="equal">
      <formula>"SAFMARINE"</formula>
    </cfRule>
    <cfRule type="cellIs" dxfId="320" priority="613" operator="equal">
      <formula>"TRAMP"</formula>
    </cfRule>
    <cfRule type="cellIs" dxfId="319" priority="614" operator="equal">
      <formula>"HBS"</formula>
    </cfRule>
    <cfRule type="cellIs" dxfId="318" priority="615" operator="equal">
      <formula>"UAL"</formula>
    </cfRule>
    <cfRule type="cellIs" dxfId="317" priority="616" operator="equal">
      <formula>"MPV"</formula>
    </cfRule>
    <cfRule type="cellIs" dxfId="316" priority="617" operator="equal">
      <formula>"AUTRES"</formula>
    </cfRule>
    <cfRule type="cellIs" dxfId="315" priority="618" operator="equal">
      <formula>"PIL"</formula>
    </cfRule>
    <cfRule type="cellIs" dxfId="314" priority="619" operator="equal">
      <formula>"NDAL"</formula>
    </cfRule>
    <cfRule type="cellIs" dxfId="313" priority="620" operator="equal">
      <formula>"GRIMALDI"</formula>
    </cfRule>
    <cfRule type="cellIs" dxfId="312" priority="621" operator="equal">
      <formula>"MAERSK"</formula>
    </cfRule>
    <cfRule type="cellIs" dxfId="311" priority="622" operator="equal">
      <formula>"CMA"</formula>
    </cfRule>
    <cfRule type="cellIs" dxfId="310" priority="623" operator="equal">
      <formula>"HBS"</formula>
    </cfRule>
    <cfRule type="cellIs" dxfId="309" priority="624" operator="equal">
      <formula>"DELMAS"</formula>
    </cfRule>
    <cfRule type="cellIs" dxfId="308" priority="625" operator="equal">
      <formula>"UAL"</formula>
    </cfRule>
    <cfRule type="cellIs" dxfId="307" priority="626" operator="equal">
      <formula>"PIL"</formula>
    </cfRule>
    <cfRule type="cellIs" dxfId="306" priority="627" operator="equal">
      <formula>"NDAL"</formula>
    </cfRule>
    <cfRule type="cellIs" dxfId="305" priority="628" operator="equal">
      <formula>"GRIMALDI"</formula>
    </cfRule>
    <cfRule type="cellIs" dxfId="304" priority="629" operator="equal">
      <formula>"MAERSK"</formula>
    </cfRule>
    <cfRule type="cellIs" dxfId="303" priority="630" operator="equal">
      <formula>"CMA"</formula>
    </cfRule>
  </conditionalFormatting>
  <conditionalFormatting sqref="I9">
    <cfRule type="cellIs" dxfId="302" priority="612" operator="equal">
      <formula>"GRIMALDI"</formula>
    </cfRule>
  </conditionalFormatting>
  <conditionalFormatting sqref="I10:I11">
    <cfRule type="containsText" dxfId="301" priority="582" operator="containsText" text="CMA CGM">
      <formula>NOT(ISERROR(SEARCH("CMA CGM",I10)))</formula>
    </cfRule>
    <cfRule type="cellIs" dxfId="300" priority="583" operator="equal">
      <formula>"CMA"</formula>
    </cfRule>
    <cfRule type="cellIs" dxfId="299" priority="584" operator="equal">
      <formula>"DELMAS"</formula>
    </cfRule>
    <cfRule type="cellIs" dxfId="298" priority="585" operator="equal">
      <formula>"MAERSK"</formula>
    </cfRule>
    <cfRule type="cellIs" dxfId="297" priority="586" operator="equal">
      <formula>"NDAL"</formula>
    </cfRule>
    <cfRule type="cellIs" dxfId="296" priority="587" operator="equal">
      <formula>"SAFMARINE"</formula>
    </cfRule>
    <cfRule type="cellIs" dxfId="295" priority="589" operator="equal">
      <formula>"TRAMP"</formula>
    </cfRule>
    <cfRule type="cellIs" dxfId="294" priority="590" operator="equal">
      <formula>"HBS"</formula>
    </cfRule>
    <cfRule type="cellIs" dxfId="293" priority="591" operator="equal">
      <formula>"UAL"</formula>
    </cfRule>
    <cfRule type="cellIs" dxfId="292" priority="592" operator="equal">
      <formula>"MPV"</formula>
    </cfRule>
    <cfRule type="cellIs" dxfId="291" priority="593" operator="equal">
      <formula>"AUTRES"</formula>
    </cfRule>
    <cfRule type="cellIs" dxfId="290" priority="594" operator="equal">
      <formula>"PIL"</formula>
    </cfRule>
    <cfRule type="cellIs" dxfId="289" priority="595" operator="equal">
      <formula>"NDAL"</formula>
    </cfRule>
    <cfRule type="cellIs" dxfId="288" priority="596" operator="equal">
      <formula>"GRIMALDI"</formula>
    </cfRule>
    <cfRule type="cellIs" dxfId="287" priority="597" operator="equal">
      <formula>"MAERSK"</formula>
    </cfRule>
    <cfRule type="cellIs" dxfId="286" priority="598" operator="equal">
      <formula>"CMA"</formula>
    </cfRule>
    <cfRule type="cellIs" dxfId="285" priority="599" operator="equal">
      <formula>"HBS"</formula>
    </cfRule>
    <cfRule type="cellIs" dxfId="284" priority="600" operator="equal">
      <formula>"DELMAS"</formula>
    </cfRule>
    <cfRule type="cellIs" dxfId="283" priority="601" operator="equal">
      <formula>"UAL"</formula>
    </cfRule>
    <cfRule type="cellIs" dxfId="282" priority="602" operator="equal">
      <formula>"PIL"</formula>
    </cfRule>
    <cfRule type="cellIs" dxfId="281" priority="603" operator="equal">
      <formula>"NDAL"</formula>
    </cfRule>
    <cfRule type="cellIs" dxfId="280" priority="604" operator="equal">
      <formula>"GRIMALDI"</formula>
    </cfRule>
    <cfRule type="cellIs" dxfId="279" priority="605" operator="equal">
      <formula>"MAERSK"</formula>
    </cfRule>
    <cfRule type="cellIs" dxfId="278" priority="606" operator="equal">
      <formula>"CMA"</formula>
    </cfRule>
  </conditionalFormatting>
  <conditionalFormatting sqref="I10:I11">
    <cfRule type="cellIs" dxfId="277" priority="588" operator="equal">
      <formula>"GRIMALDI"</formula>
    </cfRule>
  </conditionalFormatting>
  <conditionalFormatting sqref="I10:I11">
    <cfRule type="cellIs" dxfId="276" priority="558" operator="equal">
      <formula>"CMA"</formula>
    </cfRule>
    <cfRule type="cellIs" dxfId="275" priority="559" operator="equal">
      <formula>"DELMAS"</formula>
    </cfRule>
    <cfRule type="cellIs" dxfId="274" priority="560" operator="equal">
      <formula>"MAERSK"</formula>
    </cfRule>
    <cfRule type="cellIs" dxfId="273" priority="561" operator="equal">
      <formula>"NDAL"</formula>
    </cfRule>
    <cfRule type="cellIs" dxfId="272" priority="562" operator="equal">
      <formula>"SAFMARINE"</formula>
    </cfRule>
    <cfRule type="cellIs" dxfId="271" priority="564" operator="equal">
      <formula>"TRAMP"</formula>
    </cfRule>
    <cfRule type="cellIs" dxfId="270" priority="565" operator="equal">
      <formula>"HBS"</formula>
    </cfRule>
    <cfRule type="cellIs" dxfId="269" priority="566" operator="equal">
      <formula>"UAL"</formula>
    </cfRule>
    <cfRule type="cellIs" dxfId="268" priority="567" operator="equal">
      <formula>"MPV"</formula>
    </cfRule>
    <cfRule type="cellIs" dxfId="267" priority="568" operator="equal">
      <formula>"AUTRES"</formula>
    </cfRule>
    <cfRule type="cellIs" dxfId="266" priority="569" operator="equal">
      <formula>"PIL"</formula>
    </cfRule>
    <cfRule type="cellIs" dxfId="265" priority="570" operator="equal">
      <formula>"NDAL"</formula>
    </cfRule>
    <cfRule type="cellIs" dxfId="264" priority="571" operator="equal">
      <formula>"GRIMALDI"</formula>
    </cfRule>
    <cfRule type="cellIs" dxfId="263" priority="572" operator="equal">
      <formula>"MAERSK"</formula>
    </cfRule>
    <cfRule type="cellIs" dxfId="262" priority="573" operator="equal">
      <formula>"CMA"</formula>
    </cfRule>
    <cfRule type="cellIs" dxfId="261" priority="574" operator="equal">
      <formula>"HBS"</formula>
    </cfRule>
    <cfRule type="cellIs" dxfId="260" priority="575" operator="equal">
      <formula>"DELMAS"</formula>
    </cfRule>
    <cfRule type="cellIs" dxfId="259" priority="576" operator="equal">
      <formula>"UAL"</formula>
    </cfRule>
    <cfRule type="cellIs" dxfId="258" priority="577" operator="equal">
      <formula>"PIL"</formula>
    </cfRule>
    <cfRule type="cellIs" dxfId="257" priority="578" operator="equal">
      <formula>"NDAL"</formula>
    </cfRule>
    <cfRule type="cellIs" dxfId="256" priority="579" operator="equal">
      <formula>"GRIMALDI"</formula>
    </cfRule>
    <cfRule type="cellIs" dxfId="255" priority="580" operator="equal">
      <formula>"MAERSK"</formula>
    </cfRule>
    <cfRule type="cellIs" dxfId="254" priority="581" operator="equal">
      <formula>"CMA"</formula>
    </cfRule>
  </conditionalFormatting>
  <conditionalFormatting sqref="I10:I11">
    <cfRule type="cellIs" dxfId="253" priority="563" operator="equal">
      <formula>"GRIMALDI"</formula>
    </cfRule>
  </conditionalFormatting>
  <conditionalFormatting sqref="I10:I11">
    <cfRule type="cellIs" dxfId="252" priority="534" operator="equal">
      <formula>"CMA"</formula>
    </cfRule>
    <cfRule type="cellIs" dxfId="251" priority="535" operator="equal">
      <formula>"DELMAS"</formula>
    </cfRule>
    <cfRule type="cellIs" dxfId="250" priority="536" operator="equal">
      <formula>"MAERSK"</formula>
    </cfRule>
    <cfRule type="cellIs" dxfId="249" priority="537" operator="equal">
      <formula>"NDAL"</formula>
    </cfRule>
    <cfRule type="cellIs" dxfId="248" priority="538" operator="equal">
      <formula>"SAFMARINE"</formula>
    </cfRule>
    <cfRule type="cellIs" dxfId="247" priority="540" operator="equal">
      <formula>"TRAMP"</formula>
    </cfRule>
    <cfRule type="cellIs" dxfId="246" priority="541" operator="equal">
      <formula>"HBS"</formula>
    </cfRule>
    <cfRule type="cellIs" dxfId="245" priority="542" operator="equal">
      <formula>"UAL"</formula>
    </cfRule>
    <cfRule type="cellIs" dxfId="244" priority="543" operator="equal">
      <formula>"MPV"</formula>
    </cfRule>
    <cfRule type="cellIs" dxfId="243" priority="544" operator="equal">
      <formula>"AUTRES"</formula>
    </cfRule>
    <cfRule type="cellIs" dxfId="242" priority="545" operator="equal">
      <formula>"PIL"</formula>
    </cfRule>
    <cfRule type="cellIs" dxfId="241" priority="546" operator="equal">
      <formula>"NDAL"</formula>
    </cfRule>
    <cfRule type="cellIs" dxfId="240" priority="547" operator="equal">
      <formula>"GRIMALDI"</formula>
    </cfRule>
    <cfRule type="cellIs" dxfId="239" priority="548" operator="equal">
      <formula>"MAERSK"</formula>
    </cfRule>
    <cfRule type="cellIs" dxfId="238" priority="549" operator="equal">
      <formula>"CMA"</formula>
    </cfRule>
    <cfRule type="cellIs" dxfId="237" priority="550" operator="equal">
      <formula>"HBS"</formula>
    </cfRule>
    <cfRule type="cellIs" dxfId="236" priority="551" operator="equal">
      <formula>"DELMAS"</formula>
    </cfRule>
    <cfRule type="cellIs" dxfId="235" priority="552" operator="equal">
      <formula>"UAL"</formula>
    </cfRule>
    <cfRule type="cellIs" dxfId="234" priority="553" operator="equal">
      <formula>"PIL"</formula>
    </cfRule>
    <cfRule type="cellIs" dxfId="233" priority="554" operator="equal">
      <formula>"NDAL"</formula>
    </cfRule>
    <cfRule type="cellIs" dxfId="232" priority="555" operator="equal">
      <formula>"GRIMALDI"</formula>
    </cfRule>
    <cfRule type="cellIs" dxfId="231" priority="556" operator="equal">
      <formula>"MAERSK"</formula>
    </cfRule>
    <cfRule type="cellIs" dxfId="230" priority="557" operator="equal">
      <formula>"CMA"</formula>
    </cfRule>
  </conditionalFormatting>
  <conditionalFormatting sqref="I10:I11">
    <cfRule type="cellIs" dxfId="229" priority="539" operator="equal">
      <formula>"GRIMALDI"</formula>
    </cfRule>
  </conditionalFormatting>
  <conditionalFormatting sqref="I12">
    <cfRule type="containsText" dxfId="228" priority="509" operator="containsText" text="CMA CGM">
      <formula>NOT(ISERROR(SEARCH("CMA CGM",I12)))</formula>
    </cfRule>
    <cfRule type="cellIs" dxfId="227" priority="510" operator="equal">
      <formula>"CMA"</formula>
    </cfRule>
    <cfRule type="cellIs" dxfId="226" priority="511" operator="equal">
      <formula>"DELMAS"</formula>
    </cfRule>
    <cfRule type="cellIs" dxfId="225" priority="512" operator="equal">
      <formula>"MAERSK"</formula>
    </cfRule>
    <cfRule type="cellIs" dxfId="224" priority="513" operator="equal">
      <formula>"NDAL"</formula>
    </cfRule>
    <cfRule type="cellIs" dxfId="223" priority="514" operator="equal">
      <formula>"SAFMARINE"</formula>
    </cfRule>
    <cfRule type="cellIs" dxfId="222" priority="516" operator="equal">
      <formula>"TRAMP"</formula>
    </cfRule>
    <cfRule type="cellIs" dxfId="221" priority="517" operator="equal">
      <formula>"HBS"</formula>
    </cfRule>
    <cfRule type="cellIs" dxfId="220" priority="518" operator="equal">
      <formula>"UAL"</formula>
    </cfRule>
    <cfRule type="cellIs" dxfId="219" priority="519" operator="equal">
      <formula>"MPV"</formula>
    </cfRule>
    <cfRule type="cellIs" dxfId="218" priority="520" operator="equal">
      <formula>"AUTRES"</formula>
    </cfRule>
    <cfRule type="cellIs" dxfId="217" priority="521" operator="equal">
      <formula>"PIL"</formula>
    </cfRule>
    <cfRule type="cellIs" dxfId="216" priority="522" operator="equal">
      <formula>"NDAL"</formula>
    </cfRule>
    <cfRule type="cellIs" dxfId="215" priority="523" operator="equal">
      <formula>"GRIMALDI"</formula>
    </cfRule>
    <cfRule type="cellIs" dxfId="214" priority="524" operator="equal">
      <formula>"MAERSK"</formula>
    </cfRule>
    <cfRule type="cellIs" dxfId="213" priority="525" operator="equal">
      <formula>"CMA"</formula>
    </cfRule>
    <cfRule type="cellIs" dxfId="212" priority="526" operator="equal">
      <formula>"HBS"</formula>
    </cfRule>
    <cfRule type="cellIs" dxfId="211" priority="527" operator="equal">
      <formula>"DELMAS"</formula>
    </cfRule>
    <cfRule type="cellIs" dxfId="210" priority="528" operator="equal">
      <formula>"UAL"</formula>
    </cfRule>
    <cfRule type="cellIs" dxfId="209" priority="529" operator="equal">
      <formula>"PIL"</formula>
    </cfRule>
    <cfRule type="cellIs" dxfId="208" priority="530" operator="equal">
      <formula>"NDAL"</formula>
    </cfRule>
    <cfRule type="cellIs" dxfId="207" priority="531" operator="equal">
      <formula>"GRIMALDI"</formula>
    </cfRule>
    <cfRule type="cellIs" dxfId="206" priority="532" operator="equal">
      <formula>"MAERSK"</formula>
    </cfRule>
    <cfRule type="cellIs" dxfId="205" priority="533" operator="equal">
      <formula>"CMA"</formula>
    </cfRule>
  </conditionalFormatting>
  <conditionalFormatting sqref="I12">
    <cfRule type="cellIs" dxfId="204" priority="515" operator="equal">
      <formula>"GRIMALDI"</formula>
    </cfRule>
  </conditionalFormatting>
  <conditionalFormatting sqref="I12">
    <cfRule type="cellIs" dxfId="203" priority="485" operator="equal">
      <formula>"CMA"</formula>
    </cfRule>
    <cfRule type="cellIs" dxfId="202" priority="486" operator="equal">
      <formula>"DELMAS"</formula>
    </cfRule>
    <cfRule type="cellIs" dxfId="201" priority="487" operator="equal">
      <formula>"MAERSK"</formula>
    </cfRule>
    <cfRule type="cellIs" dxfId="200" priority="488" operator="equal">
      <formula>"NDAL"</formula>
    </cfRule>
    <cfRule type="cellIs" dxfId="199" priority="489" operator="equal">
      <formula>"SAFMARINE"</formula>
    </cfRule>
    <cfRule type="cellIs" dxfId="198" priority="491" operator="equal">
      <formula>"TRAMP"</formula>
    </cfRule>
    <cfRule type="cellIs" dxfId="197" priority="492" operator="equal">
      <formula>"HBS"</formula>
    </cfRule>
    <cfRule type="cellIs" dxfId="196" priority="493" operator="equal">
      <formula>"UAL"</formula>
    </cfRule>
    <cfRule type="cellIs" dxfId="195" priority="494" operator="equal">
      <formula>"MPV"</formula>
    </cfRule>
    <cfRule type="cellIs" dxfId="194" priority="495" operator="equal">
      <formula>"AUTRES"</formula>
    </cfRule>
    <cfRule type="cellIs" dxfId="193" priority="496" operator="equal">
      <formula>"PIL"</formula>
    </cfRule>
    <cfRule type="cellIs" dxfId="192" priority="497" operator="equal">
      <formula>"NDAL"</formula>
    </cfRule>
    <cfRule type="cellIs" dxfId="191" priority="498" operator="equal">
      <formula>"GRIMALDI"</formula>
    </cfRule>
    <cfRule type="cellIs" dxfId="190" priority="499" operator="equal">
      <formula>"MAERSK"</formula>
    </cfRule>
    <cfRule type="cellIs" dxfId="189" priority="500" operator="equal">
      <formula>"CMA"</formula>
    </cfRule>
    <cfRule type="cellIs" dxfId="188" priority="501" operator="equal">
      <formula>"HBS"</formula>
    </cfRule>
    <cfRule type="cellIs" dxfId="187" priority="502" operator="equal">
      <formula>"DELMAS"</formula>
    </cfRule>
    <cfRule type="cellIs" dxfId="186" priority="503" operator="equal">
      <formula>"UAL"</formula>
    </cfRule>
    <cfRule type="cellIs" dxfId="185" priority="504" operator="equal">
      <formula>"PIL"</formula>
    </cfRule>
    <cfRule type="cellIs" dxfId="184" priority="505" operator="equal">
      <formula>"NDAL"</formula>
    </cfRule>
    <cfRule type="cellIs" dxfId="183" priority="506" operator="equal">
      <formula>"GRIMALDI"</formula>
    </cfRule>
    <cfRule type="cellIs" dxfId="182" priority="507" operator="equal">
      <formula>"MAERSK"</formula>
    </cfRule>
    <cfRule type="cellIs" dxfId="181" priority="508" operator="equal">
      <formula>"CMA"</formula>
    </cfRule>
  </conditionalFormatting>
  <conditionalFormatting sqref="I12">
    <cfRule type="cellIs" dxfId="180" priority="490" operator="equal">
      <formula>"GRIMALDI"</formula>
    </cfRule>
  </conditionalFormatting>
  <conditionalFormatting sqref="I12">
    <cfRule type="cellIs" dxfId="179" priority="461" operator="equal">
      <formula>"CMA"</formula>
    </cfRule>
    <cfRule type="cellIs" dxfId="178" priority="462" operator="equal">
      <formula>"DELMAS"</formula>
    </cfRule>
    <cfRule type="cellIs" dxfId="177" priority="463" operator="equal">
      <formula>"MAERSK"</formula>
    </cfRule>
    <cfRule type="cellIs" dxfId="176" priority="464" operator="equal">
      <formula>"NDAL"</formula>
    </cfRule>
    <cfRule type="cellIs" dxfId="175" priority="465" operator="equal">
      <formula>"SAFMARINE"</formula>
    </cfRule>
    <cfRule type="cellIs" dxfId="174" priority="467" operator="equal">
      <formula>"TRAMP"</formula>
    </cfRule>
    <cfRule type="cellIs" dxfId="173" priority="468" operator="equal">
      <formula>"HBS"</formula>
    </cfRule>
    <cfRule type="cellIs" dxfId="172" priority="469" operator="equal">
      <formula>"UAL"</formula>
    </cfRule>
    <cfRule type="cellIs" dxfId="171" priority="470" operator="equal">
      <formula>"MPV"</formula>
    </cfRule>
    <cfRule type="cellIs" dxfId="170" priority="471" operator="equal">
      <formula>"AUTRES"</formula>
    </cfRule>
    <cfRule type="cellIs" dxfId="169" priority="472" operator="equal">
      <formula>"PIL"</formula>
    </cfRule>
    <cfRule type="cellIs" dxfId="168" priority="473" operator="equal">
      <formula>"NDAL"</formula>
    </cfRule>
    <cfRule type="cellIs" dxfId="167" priority="474" operator="equal">
      <formula>"GRIMALDI"</formula>
    </cfRule>
    <cfRule type="cellIs" dxfId="166" priority="475" operator="equal">
      <formula>"MAERSK"</formula>
    </cfRule>
    <cfRule type="cellIs" dxfId="165" priority="476" operator="equal">
      <formula>"CMA"</formula>
    </cfRule>
    <cfRule type="cellIs" dxfId="164" priority="477" operator="equal">
      <formula>"HBS"</formula>
    </cfRule>
    <cfRule type="cellIs" dxfId="163" priority="478" operator="equal">
      <formula>"DELMAS"</formula>
    </cfRule>
    <cfRule type="cellIs" dxfId="162" priority="479" operator="equal">
      <formula>"UAL"</formula>
    </cfRule>
    <cfRule type="cellIs" dxfId="161" priority="480" operator="equal">
      <formula>"PIL"</formula>
    </cfRule>
    <cfRule type="cellIs" dxfId="160" priority="481" operator="equal">
      <formula>"NDAL"</formula>
    </cfRule>
    <cfRule type="cellIs" dxfId="159" priority="482" operator="equal">
      <formula>"GRIMALDI"</formula>
    </cfRule>
    <cfRule type="cellIs" dxfId="158" priority="483" operator="equal">
      <formula>"MAERSK"</formula>
    </cfRule>
    <cfRule type="cellIs" dxfId="157" priority="484" operator="equal">
      <formula>"CMA"</formula>
    </cfRule>
  </conditionalFormatting>
  <conditionalFormatting sqref="I12">
    <cfRule type="cellIs" dxfId="156" priority="466" operator="equal">
      <formula>"GRIMALDI"</formula>
    </cfRule>
  </conditionalFormatting>
  <conditionalFormatting sqref="I11">
    <cfRule type="containsText" dxfId="155" priority="436" operator="containsText" text="CMA CGM">
      <formula>NOT(ISERROR(SEARCH("CMA CGM",I11)))</formula>
    </cfRule>
    <cfRule type="cellIs" dxfId="154" priority="437" operator="equal">
      <formula>"CMA"</formula>
    </cfRule>
    <cfRule type="cellIs" dxfId="153" priority="438" operator="equal">
      <formula>"DELMAS"</formula>
    </cfRule>
    <cfRule type="cellIs" dxfId="152" priority="439" operator="equal">
      <formula>"MAERSK"</formula>
    </cfRule>
    <cfRule type="cellIs" dxfId="151" priority="440" operator="equal">
      <formula>"NDAL"</formula>
    </cfRule>
    <cfRule type="cellIs" dxfId="150" priority="441" operator="equal">
      <formula>"SAFMARINE"</formula>
    </cfRule>
    <cfRule type="cellIs" dxfId="149" priority="443" operator="equal">
      <formula>"TRAMP"</formula>
    </cfRule>
    <cfRule type="cellIs" dxfId="148" priority="444" operator="equal">
      <formula>"HBS"</formula>
    </cfRule>
    <cfRule type="cellIs" dxfId="147" priority="445" operator="equal">
      <formula>"UAL"</formula>
    </cfRule>
    <cfRule type="cellIs" dxfId="146" priority="446" operator="equal">
      <formula>"MPV"</formula>
    </cfRule>
    <cfRule type="cellIs" dxfId="145" priority="447" operator="equal">
      <formula>"AUTRES"</formula>
    </cfRule>
    <cfRule type="cellIs" dxfId="144" priority="448" operator="equal">
      <formula>"PIL"</formula>
    </cfRule>
    <cfRule type="cellIs" dxfId="143" priority="449" operator="equal">
      <formula>"NDAL"</formula>
    </cfRule>
    <cfRule type="cellIs" dxfId="142" priority="450" operator="equal">
      <formula>"GRIMALDI"</formula>
    </cfRule>
    <cfRule type="cellIs" dxfId="141" priority="451" operator="equal">
      <formula>"MAERSK"</formula>
    </cfRule>
    <cfRule type="cellIs" dxfId="140" priority="452" operator="equal">
      <formula>"CMA"</formula>
    </cfRule>
    <cfRule type="cellIs" dxfId="139" priority="453" operator="equal">
      <formula>"HBS"</formula>
    </cfRule>
    <cfRule type="cellIs" dxfId="138" priority="454" operator="equal">
      <formula>"DELMAS"</formula>
    </cfRule>
    <cfRule type="cellIs" dxfId="137" priority="455" operator="equal">
      <formula>"UAL"</formula>
    </cfRule>
    <cfRule type="cellIs" dxfId="136" priority="456" operator="equal">
      <formula>"PIL"</formula>
    </cfRule>
    <cfRule type="cellIs" dxfId="135" priority="457" operator="equal">
      <formula>"NDAL"</formula>
    </cfRule>
    <cfRule type="cellIs" dxfId="134" priority="458" operator="equal">
      <formula>"GRIMALDI"</formula>
    </cfRule>
    <cfRule type="cellIs" dxfId="133" priority="459" operator="equal">
      <formula>"MAERSK"</formula>
    </cfRule>
    <cfRule type="cellIs" dxfId="132" priority="460" operator="equal">
      <formula>"CMA"</formula>
    </cfRule>
  </conditionalFormatting>
  <conditionalFormatting sqref="I11">
    <cfRule type="cellIs" dxfId="131" priority="442" operator="equal">
      <formula>"GRIMALDI"</formula>
    </cfRule>
  </conditionalFormatting>
  <conditionalFormatting sqref="I11">
    <cfRule type="cellIs" dxfId="130" priority="412" operator="equal">
      <formula>"CMA"</formula>
    </cfRule>
    <cfRule type="cellIs" dxfId="129" priority="413" operator="equal">
      <formula>"DELMAS"</formula>
    </cfRule>
    <cfRule type="cellIs" dxfId="128" priority="414" operator="equal">
      <formula>"MAERSK"</formula>
    </cfRule>
    <cfRule type="cellIs" dxfId="127" priority="415" operator="equal">
      <formula>"NDAL"</formula>
    </cfRule>
    <cfRule type="cellIs" dxfId="126" priority="416" operator="equal">
      <formula>"SAFMARINE"</formula>
    </cfRule>
    <cfRule type="cellIs" dxfId="125" priority="418" operator="equal">
      <formula>"TRAMP"</formula>
    </cfRule>
    <cfRule type="cellIs" dxfId="124" priority="419" operator="equal">
      <formula>"HBS"</formula>
    </cfRule>
    <cfRule type="cellIs" dxfId="123" priority="420" operator="equal">
      <formula>"UAL"</formula>
    </cfRule>
    <cfRule type="cellIs" dxfId="122" priority="421" operator="equal">
      <formula>"MPV"</formula>
    </cfRule>
    <cfRule type="cellIs" dxfId="121" priority="422" operator="equal">
      <formula>"AUTRES"</formula>
    </cfRule>
    <cfRule type="cellIs" dxfId="120" priority="423" operator="equal">
      <formula>"PIL"</formula>
    </cfRule>
    <cfRule type="cellIs" dxfId="119" priority="424" operator="equal">
      <formula>"NDAL"</formula>
    </cfRule>
    <cfRule type="cellIs" dxfId="118" priority="425" operator="equal">
      <formula>"GRIMALDI"</formula>
    </cfRule>
    <cfRule type="cellIs" dxfId="117" priority="426" operator="equal">
      <formula>"MAERSK"</formula>
    </cfRule>
    <cfRule type="cellIs" dxfId="116" priority="427" operator="equal">
      <formula>"CMA"</formula>
    </cfRule>
    <cfRule type="cellIs" dxfId="115" priority="428" operator="equal">
      <formula>"HBS"</formula>
    </cfRule>
    <cfRule type="cellIs" dxfId="114" priority="429" operator="equal">
      <formula>"DELMAS"</formula>
    </cfRule>
    <cfRule type="cellIs" dxfId="113" priority="430" operator="equal">
      <formula>"UAL"</formula>
    </cfRule>
    <cfRule type="cellIs" dxfId="112" priority="431" operator="equal">
      <formula>"PIL"</formula>
    </cfRule>
    <cfRule type="cellIs" dxfId="111" priority="432" operator="equal">
      <formula>"NDAL"</formula>
    </cfRule>
    <cfRule type="cellIs" dxfId="110" priority="433" operator="equal">
      <formula>"GRIMALDI"</formula>
    </cfRule>
    <cfRule type="cellIs" dxfId="109" priority="434" operator="equal">
      <formula>"MAERSK"</formula>
    </cfRule>
    <cfRule type="cellIs" dxfId="108" priority="435" operator="equal">
      <formula>"CMA"</formula>
    </cfRule>
  </conditionalFormatting>
  <conditionalFormatting sqref="I11">
    <cfRule type="cellIs" dxfId="107" priority="417" operator="equal">
      <formula>"GRIMALDI"</formula>
    </cfRule>
  </conditionalFormatting>
  <conditionalFormatting sqref="I11">
    <cfRule type="cellIs" dxfId="106" priority="388" operator="equal">
      <formula>"CMA"</formula>
    </cfRule>
    <cfRule type="cellIs" dxfId="105" priority="389" operator="equal">
      <formula>"DELMAS"</formula>
    </cfRule>
    <cfRule type="cellIs" dxfId="104" priority="390" operator="equal">
      <formula>"MAERSK"</formula>
    </cfRule>
    <cfRule type="cellIs" dxfId="103" priority="391" operator="equal">
      <formula>"NDAL"</formula>
    </cfRule>
    <cfRule type="cellIs" dxfId="102" priority="392" operator="equal">
      <formula>"SAFMARINE"</formula>
    </cfRule>
    <cfRule type="cellIs" dxfId="101" priority="394" operator="equal">
      <formula>"TRAMP"</formula>
    </cfRule>
    <cfRule type="cellIs" dxfId="100" priority="395" operator="equal">
      <formula>"HBS"</formula>
    </cfRule>
    <cfRule type="cellIs" dxfId="99" priority="396" operator="equal">
      <formula>"UAL"</formula>
    </cfRule>
    <cfRule type="cellIs" dxfId="98" priority="397" operator="equal">
      <formula>"MPV"</formula>
    </cfRule>
    <cfRule type="cellIs" dxfId="97" priority="398" operator="equal">
      <formula>"AUTRES"</formula>
    </cfRule>
    <cfRule type="cellIs" dxfId="96" priority="399" operator="equal">
      <formula>"PIL"</formula>
    </cfRule>
    <cfRule type="cellIs" dxfId="95" priority="400" operator="equal">
      <formula>"NDAL"</formula>
    </cfRule>
    <cfRule type="cellIs" dxfId="94" priority="401" operator="equal">
      <formula>"GRIMALDI"</formula>
    </cfRule>
    <cfRule type="cellIs" dxfId="93" priority="402" operator="equal">
      <formula>"MAERSK"</formula>
    </cfRule>
    <cfRule type="cellIs" dxfId="92" priority="403" operator="equal">
      <formula>"CMA"</formula>
    </cfRule>
    <cfRule type="cellIs" dxfId="91" priority="404" operator="equal">
      <formula>"HBS"</formula>
    </cfRule>
    <cfRule type="cellIs" dxfId="90" priority="405" operator="equal">
      <formula>"DELMAS"</formula>
    </cfRule>
    <cfRule type="cellIs" dxfId="89" priority="406" operator="equal">
      <formula>"UAL"</formula>
    </cfRule>
    <cfRule type="cellIs" dxfId="88" priority="407" operator="equal">
      <formula>"PIL"</formula>
    </cfRule>
    <cfRule type="cellIs" dxfId="87" priority="408" operator="equal">
      <formula>"NDAL"</formula>
    </cfRule>
    <cfRule type="cellIs" dxfId="86" priority="409" operator="equal">
      <formula>"GRIMALDI"</formula>
    </cfRule>
    <cfRule type="cellIs" dxfId="85" priority="410" operator="equal">
      <formula>"MAERSK"</formula>
    </cfRule>
    <cfRule type="cellIs" dxfId="84" priority="411" operator="equal">
      <formula>"CMA"</formula>
    </cfRule>
  </conditionalFormatting>
  <conditionalFormatting sqref="I11">
    <cfRule type="cellIs" dxfId="83" priority="393" operator="equal">
      <formula>"GRIMALDI"</formula>
    </cfRule>
  </conditionalFormatting>
  <conditionalFormatting sqref="C7">
    <cfRule type="cellIs" dxfId="82" priority="75" operator="equal">
      <formula>"Sur Rade"</formula>
    </cfRule>
  </conditionalFormatting>
  <conditionalFormatting sqref="C7">
    <cfRule type="cellIs" dxfId="81" priority="74" operator="equal">
      <formula>"Non"</formula>
    </cfRule>
  </conditionalFormatting>
  <conditionalFormatting sqref="I7">
    <cfRule type="containsText" dxfId="80" priority="49" operator="containsText" text="CMA CGM">
      <formula>NOT(ISERROR(SEARCH("CMA CGM",I7)))</formula>
    </cfRule>
    <cfRule type="cellIs" dxfId="79" priority="50" operator="equal">
      <formula>"CMA"</formula>
    </cfRule>
    <cfRule type="cellIs" dxfId="78" priority="51" operator="equal">
      <formula>"DELMAS"</formula>
    </cfRule>
    <cfRule type="cellIs" dxfId="77" priority="52" operator="equal">
      <formula>"MAERSK"</formula>
    </cfRule>
    <cfRule type="cellIs" dxfId="76" priority="53" operator="equal">
      <formula>"NDAL"</formula>
    </cfRule>
    <cfRule type="cellIs" dxfId="75" priority="54" operator="equal">
      <formula>"SAFMARINE"</formula>
    </cfRule>
    <cfRule type="cellIs" dxfId="74" priority="56" operator="equal">
      <formula>"TRAMP"</formula>
    </cfRule>
    <cfRule type="cellIs" dxfId="73" priority="57" operator="equal">
      <formula>"HBS"</formula>
    </cfRule>
    <cfRule type="cellIs" dxfId="72" priority="58" operator="equal">
      <formula>"UAL"</formula>
    </cfRule>
    <cfRule type="cellIs" dxfId="71" priority="59" operator="equal">
      <formula>"MPV"</formula>
    </cfRule>
    <cfRule type="cellIs" dxfId="70" priority="60" operator="equal">
      <formula>"AUTRES"</formula>
    </cfRule>
    <cfRule type="cellIs" dxfId="69" priority="61" operator="equal">
      <formula>"PIL"</formula>
    </cfRule>
    <cfRule type="cellIs" dxfId="68" priority="62" operator="equal">
      <formula>"NDAL"</formula>
    </cfRule>
    <cfRule type="cellIs" dxfId="67" priority="63" operator="equal">
      <formula>"GRIMALDI"</formula>
    </cfRule>
    <cfRule type="cellIs" dxfId="66" priority="64" operator="equal">
      <formula>"MAERSK"</formula>
    </cfRule>
    <cfRule type="cellIs" dxfId="65" priority="65" operator="equal">
      <formula>"CMA"</formula>
    </cfRule>
    <cfRule type="cellIs" dxfId="64" priority="66" operator="equal">
      <formula>"HBS"</formula>
    </cfRule>
    <cfRule type="cellIs" dxfId="63" priority="67" operator="equal">
      <formula>"DELMAS"</formula>
    </cfRule>
    <cfRule type="cellIs" dxfId="62" priority="68" operator="equal">
      <formula>"UAL"</formula>
    </cfRule>
    <cfRule type="cellIs" dxfId="61" priority="69" operator="equal">
      <formula>"PIL"</formula>
    </cfRule>
    <cfRule type="cellIs" dxfId="60" priority="70" operator="equal">
      <formula>"NDAL"</formula>
    </cfRule>
    <cfRule type="cellIs" dxfId="59" priority="71" operator="equal">
      <formula>"GRIMALDI"</formula>
    </cfRule>
    <cfRule type="cellIs" dxfId="58" priority="72" operator="equal">
      <formula>"MAERSK"</formula>
    </cfRule>
    <cfRule type="cellIs" dxfId="57" priority="73" operator="equal">
      <formula>"CMA"</formula>
    </cfRule>
  </conditionalFormatting>
  <conditionalFormatting sqref="I7">
    <cfRule type="cellIs" dxfId="56" priority="55" operator="equal">
      <formula>"GRIMALDI"</formula>
    </cfRule>
  </conditionalFormatting>
  <conditionalFormatting sqref="I7">
    <cfRule type="cellIs" dxfId="55" priority="25" operator="equal">
      <formula>"CMA"</formula>
    </cfRule>
    <cfRule type="cellIs" dxfId="54" priority="26" operator="equal">
      <formula>"DELMAS"</formula>
    </cfRule>
    <cfRule type="cellIs" dxfId="53" priority="27" operator="equal">
      <formula>"MAERSK"</formula>
    </cfRule>
    <cfRule type="cellIs" dxfId="52" priority="28" operator="equal">
      <formula>"NDAL"</formula>
    </cfRule>
    <cfRule type="cellIs" dxfId="51" priority="29" operator="equal">
      <formula>"SAFMARINE"</formula>
    </cfRule>
    <cfRule type="cellIs" dxfId="50" priority="31" operator="equal">
      <formula>"TRAMP"</formula>
    </cfRule>
    <cfRule type="cellIs" dxfId="49" priority="32" operator="equal">
      <formula>"HBS"</formula>
    </cfRule>
    <cfRule type="cellIs" dxfId="48" priority="33" operator="equal">
      <formula>"UAL"</formula>
    </cfRule>
    <cfRule type="cellIs" dxfId="47" priority="34" operator="equal">
      <formula>"MPV"</formula>
    </cfRule>
    <cfRule type="cellIs" dxfId="46" priority="35" operator="equal">
      <formula>"AUTRES"</formula>
    </cfRule>
    <cfRule type="cellIs" dxfId="45" priority="36" operator="equal">
      <formula>"PIL"</formula>
    </cfRule>
    <cfRule type="cellIs" dxfId="44" priority="37" operator="equal">
      <formula>"NDAL"</formula>
    </cfRule>
    <cfRule type="cellIs" dxfId="43" priority="38" operator="equal">
      <formula>"GRIMALDI"</formula>
    </cfRule>
    <cfRule type="cellIs" dxfId="42" priority="39" operator="equal">
      <formula>"MAERSK"</formula>
    </cfRule>
    <cfRule type="cellIs" dxfId="41" priority="40" operator="equal">
      <formula>"CMA"</formula>
    </cfRule>
    <cfRule type="cellIs" dxfId="40" priority="41" operator="equal">
      <formula>"HBS"</formula>
    </cfRule>
    <cfRule type="cellIs" dxfId="39" priority="42" operator="equal">
      <formula>"DELMAS"</formula>
    </cfRule>
    <cfRule type="cellIs" dxfId="38" priority="43" operator="equal">
      <formula>"UAL"</formula>
    </cfRule>
    <cfRule type="cellIs" dxfId="37" priority="44" operator="equal">
      <formula>"PIL"</formula>
    </cfRule>
    <cfRule type="cellIs" dxfId="36" priority="45" operator="equal">
      <formula>"NDAL"</formula>
    </cfRule>
    <cfRule type="cellIs" dxfId="35" priority="46" operator="equal">
      <formula>"GRIMALDI"</formula>
    </cfRule>
    <cfRule type="cellIs" dxfId="34" priority="47" operator="equal">
      <formula>"MAERSK"</formula>
    </cfRule>
    <cfRule type="cellIs" dxfId="33" priority="48" operator="equal">
      <formula>"CMA"</formula>
    </cfRule>
  </conditionalFormatting>
  <conditionalFormatting sqref="I7">
    <cfRule type="cellIs" dxfId="32" priority="30" operator="equal">
      <formula>"GRIMALDI"</formula>
    </cfRule>
  </conditionalFormatting>
  <conditionalFormatting sqref="I7">
    <cfRule type="cellIs" dxfId="31" priority="1" operator="equal">
      <formula>"CMA"</formula>
    </cfRule>
    <cfRule type="cellIs" dxfId="30" priority="2" operator="equal">
      <formula>"DELMAS"</formula>
    </cfRule>
    <cfRule type="cellIs" dxfId="29" priority="3" operator="equal">
      <formula>"MAERSK"</formula>
    </cfRule>
    <cfRule type="cellIs" dxfId="28" priority="4" operator="equal">
      <formula>"NDAL"</formula>
    </cfRule>
    <cfRule type="cellIs" dxfId="27" priority="5" operator="equal">
      <formula>"SAFMARINE"</formula>
    </cfRule>
    <cfRule type="cellIs" dxfId="26" priority="7" operator="equal">
      <formula>"TRAMP"</formula>
    </cfRule>
    <cfRule type="cellIs" dxfId="25" priority="8" operator="equal">
      <formula>"HBS"</formula>
    </cfRule>
    <cfRule type="cellIs" dxfId="24" priority="9" operator="equal">
      <formula>"UAL"</formula>
    </cfRule>
    <cfRule type="cellIs" dxfId="23" priority="10" operator="equal">
      <formula>"MPV"</formula>
    </cfRule>
    <cfRule type="cellIs" dxfId="22" priority="11" operator="equal">
      <formula>"AUTRES"</formula>
    </cfRule>
    <cfRule type="cellIs" dxfId="21" priority="12" operator="equal">
      <formula>"PIL"</formula>
    </cfRule>
    <cfRule type="cellIs" dxfId="20" priority="13" operator="equal">
      <formula>"NDAL"</formula>
    </cfRule>
    <cfRule type="cellIs" dxfId="19" priority="14" operator="equal">
      <formula>"GRIMALDI"</formula>
    </cfRule>
    <cfRule type="cellIs" dxfId="18" priority="15" operator="equal">
      <formula>"MAERSK"</formula>
    </cfRule>
    <cfRule type="cellIs" dxfId="17" priority="16" operator="equal">
      <formula>"CMA"</formula>
    </cfRule>
    <cfRule type="cellIs" dxfId="16" priority="17" operator="equal">
      <formula>"HBS"</formula>
    </cfRule>
    <cfRule type="cellIs" dxfId="15" priority="18" operator="equal">
      <formula>"DELMAS"</formula>
    </cfRule>
    <cfRule type="cellIs" dxfId="14" priority="19" operator="equal">
      <formula>"UAL"</formula>
    </cfRule>
    <cfRule type="cellIs" dxfId="13" priority="20" operator="equal">
      <formula>"PIL"</formula>
    </cfRule>
    <cfRule type="cellIs" dxfId="12" priority="21" operator="equal">
      <formula>"NDAL"</formula>
    </cfRule>
    <cfRule type="cellIs" dxfId="11" priority="22" operator="equal">
      <formula>"GRIMALDI"</formula>
    </cfRule>
    <cfRule type="cellIs" dxfId="10" priority="23" operator="equal">
      <formula>"MAERSK"</formula>
    </cfRule>
    <cfRule type="cellIs" dxfId="9" priority="24" operator="equal">
      <formula>"CMA"</formula>
    </cfRule>
  </conditionalFormatting>
  <conditionalFormatting sqref="I7">
    <cfRule type="cellIs" dxfId="8" priority="6" operator="equal">
      <formula>"GRIMALDI"</formula>
    </cfRule>
  </conditionalFormatting>
  <conditionalFormatting sqref="B7:D7">
    <cfRule type="cellIs" dxfId="7" priority="79" operator="equal">
      <formula>"Sur Rade"</formula>
    </cfRule>
  </conditionalFormatting>
  <conditionalFormatting sqref="B7:D7">
    <cfRule type="cellIs" dxfId="6" priority="78" operator="equal">
      <formula>"Sur Rade"</formula>
    </cfRule>
  </conditionalFormatting>
  <conditionalFormatting sqref="B7:C7">
    <cfRule type="cellIs" dxfId="5" priority="77" operator="equal">
      <formula>"Non"</formula>
    </cfRule>
  </conditionalFormatting>
  <conditionalFormatting sqref="B7">
    <cfRule type="cellIs" dxfId="4" priority="76" operator="equal">
      <formula>"Non"</formula>
    </cfRule>
  </conditionalFormatting>
  <conditionalFormatting sqref="Y7:Y32">
    <cfRule type="containsText" dxfId="3" priority="769" operator="containsText" text="Closing  Date                à  -  de  48h00">
      <formula>NOT(ISERROR(SEARCH("Closing  Date                à  -  de  48h00",Y7)))</formula>
    </cfRule>
    <cfRule type="colorScale" priority="770">
      <colorScale>
        <cfvo type="min"/>
        <cfvo type="max"/>
        <color rgb="FF50FE8A"/>
        <color rgb="FF06A652"/>
      </colorScale>
    </cfRule>
    <cfRule type="containsText" dxfId="2" priority="771" operator="containsText" text="Pas de Navie">
      <formula>NOT(ISERROR(SEARCH("Pas de Navie",Y7)))</formula>
    </cfRule>
    <cfRule type="containsText" dxfId="1" priority="772" operator="containsText" text="Closed">
      <formula>NOT(ISERROR(SEARCH("Closed",Y7)))</formula>
    </cfRule>
    <cfRule type="containsText" dxfId="0" priority="773" operator="containsText" text="Demande Armateur">
      <formula>NOT(ISERROR(SEARCH("Demande Armateur",Y7)))</formula>
    </cfRule>
  </conditionalFormatting>
  <printOptions horizontalCentered="1"/>
  <pageMargins left="0" right="0" top="0" bottom="0" header="0" footer="0"/>
  <pageSetup paperSize="9" scale="51" orientation="landscape" cellComments="atEnd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'[SITUATION PORTUAIRE NAVIRE PNR.xlsm]Utilitaire'!#REF!</xm:f>
          </x14:formula1>
          <xm:sqref>M7:M32</xm:sqref>
        </x14:dataValidation>
        <x14:dataValidation type="list" allowBlank="1" showInputMessage="1" showErrorMessage="1">
          <x14:formula1>
            <xm:f>'[SITUATION PORTUAIRE NAVIRE PNR.xlsm]Utilitaire'!#REF!</xm:f>
          </x14:formula1>
          <xm:sqref>H7:H32</xm:sqref>
        </x14:dataValidation>
        <x14:dataValidation type="list" allowBlank="1" showInputMessage="1" showErrorMessage="1">
          <x14:formula1>
            <xm:f>'[SITUATION PORTUAIRE NAVIRE PNR.xlsm]Utilitaire'!#REF!</xm:f>
          </x14:formula1>
          <xm:sqref>J7:J32</xm:sqref>
        </x14:dataValidation>
        <x14:dataValidation type="list" allowBlank="1" showInputMessage="1" showErrorMessage="1">
          <x14:formula1>
            <xm:f>'[SITUATION PORTUAIRE NAVIRE PNR.xlsm]Utilitaire'!#REF!</xm:f>
          </x14:formula1>
          <xm:sqref>I7:I32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workbookViewId="0"/>
  </sheetViews>
  <sheetFormatPr baseColWidth="10" defaultColWidth="11.5703125" defaultRowHeight="15" x14ac:dyDescent="0.25"/>
  <cols>
    <col min="1" max="1" width="11.5703125" style="2"/>
    <col min="2" max="2" width="9.7109375" style="2" bestFit="1" customWidth="1"/>
    <col min="3" max="3" width="10.7109375" style="2" bestFit="1" customWidth="1"/>
    <col min="4" max="4" width="15.140625" style="2" bestFit="1" customWidth="1"/>
    <col min="5" max="5" width="12.28515625" style="2" customWidth="1"/>
    <col min="6" max="6" width="16.7109375" style="2" bestFit="1" customWidth="1"/>
    <col min="7" max="7" width="14.140625" style="2" bestFit="1" customWidth="1"/>
    <col min="8" max="8" width="15.140625" style="2" bestFit="1" customWidth="1"/>
    <col min="9" max="9" width="11.7109375" style="2" bestFit="1" customWidth="1"/>
    <col min="10" max="10" width="15.140625" style="2" bestFit="1" customWidth="1"/>
    <col min="11" max="11" width="14.28515625" style="2" bestFit="1" customWidth="1"/>
    <col min="12" max="12" width="15.140625" style="2" bestFit="1" customWidth="1"/>
    <col min="13" max="13" width="14.28515625" style="2" bestFit="1" customWidth="1"/>
    <col min="14" max="14" width="15.140625" style="2" bestFit="1" customWidth="1"/>
    <col min="15" max="15" width="17.140625" style="2" customWidth="1"/>
    <col min="16" max="16" width="5.7109375" style="2" bestFit="1" customWidth="1"/>
    <col min="17" max="17" width="10.7109375" style="2" bestFit="1" customWidth="1"/>
    <col min="18" max="18" width="15.28515625" style="2" bestFit="1" customWidth="1"/>
    <col min="19" max="19" width="19.85546875" style="2" bestFit="1" customWidth="1"/>
    <col min="20" max="20" width="11.5703125" style="2"/>
    <col min="21" max="21" width="6.85546875" style="2" bestFit="1" customWidth="1"/>
    <col min="22" max="22" width="19.85546875" style="2" bestFit="1" customWidth="1"/>
    <col min="23" max="23" width="11.5703125" style="2"/>
    <col min="24" max="24" width="11.85546875" style="2" bestFit="1" customWidth="1"/>
    <col min="25" max="25" width="19.85546875" style="2" bestFit="1" customWidth="1"/>
    <col min="26" max="26" width="11.5703125" style="2"/>
    <col min="27" max="27" width="10.7109375" style="2" bestFit="1" customWidth="1"/>
    <col min="28" max="16384" width="11.5703125" style="2"/>
  </cols>
  <sheetData>
    <row r="1" spans="1:27" ht="15.75" thickBot="1" x14ac:dyDescent="0.3">
      <c r="A1" s="2" t="s">
        <v>172</v>
      </c>
      <c r="R1" s="104"/>
      <c r="S1" s="104"/>
      <c r="T1" s="104"/>
      <c r="U1" s="104"/>
      <c r="V1" s="104"/>
    </row>
    <row r="2" spans="1:27" ht="18" customHeight="1" thickBot="1" x14ac:dyDescent="0.3">
      <c r="M2" s="152" t="s">
        <v>169</v>
      </c>
      <c r="N2" s="153">
        <f ca="1">NOW()</f>
        <v>45175.560054513888</v>
      </c>
      <c r="O2" s="154"/>
      <c r="P2" s="104"/>
      <c r="Q2" s="104"/>
      <c r="R2" s="155"/>
      <c r="S2" s="104"/>
    </row>
    <row r="3" spans="1:27" ht="26.25" customHeight="1" thickBot="1" x14ac:dyDescent="0.55000000000000004">
      <c r="F3" s="156" t="s">
        <v>173</v>
      </c>
      <c r="G3" s="157"/>
      <c r="H3" s="157"/>
      <c r="I3" s="157"/>
      <c r="J3" s="157"/>
      <c r="K3" s="158"/>
      <c r="P3" s="104"/>
      <c r="Q3" s="104"/>
      <c r="R3" s="104"/>
      <c r="S3" s="104"/>
      <c r="T3" s="104"/>
    </row>
    <row r="4" spans="1:27" ht="9.75" customHeight="1" x14ac:dyDescent="0.25">
      <c r="R4" s="104"/>
      <c r="S4" s="104"/>
      <c r="T4" s="104"/>
      <c r="U4" s="104"/>
      <c r="V4" s="104"/>
    </row>
    <row r="5" spans="1:27" s="104" customFormat="1" ht="24.75" customHeight="1" x14ac:dyDescent="0.25">
      <c r="A5" s="2"/>
      <c r="B5" s="2"/>
      <c r="C5" s="2"/>
      <c r="D5" s="15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U5" s="2"/>
      <c r="V5" s="2"/>
      <c r="W5" s="2"/>
      <c r="X5" s="2"/>
      <c r="Y5" s="2"/>
      <c r="Z5" s="2"/>
      <c r="AA5" s="2"/>
    </row>
    <row r="6" spans="1:27" s="104" customFormat="1" ht="24.75" customHeight="1" x14ac:dyDescent="0.5">
      <c r="A6" s="2"/>
      <c r="B6" s="2"/>
      <c r="C6" s="2"/>
      <c r="D6" s="160" t="s">
        <v>174</v>
      </c>
      <c r="E6" s="2"/>
      <c r="F6" s="2"/>
      <c r="G6" s="2"/>
      <c r="H6" s="161"/>
      <c r="I6" s="162" t="s">
        <v>175</v>
      </c>
      <c r="J6" s="163" t="s">
        <v>176</v>
      </c>
      <c r="K6" s="2"/>
      <c r="L6" s="161"/>
      <c r="M6" s="161"/>
      <c r="N6" s="2"/>
      <c r="O6" s="164" t="s">
        <v>177</v>
      </c>
      <c r="U6" s="2"/>
      <c r="V6" s="2"/>
      <c r="W6" s="2"/>
      <c r="X6" s="2"/>
      <c r="Y6" s="2"/>
      <c r="Z6" s="2"/>
      <c r="AA6" s="2"/>
    </row>
    <row r="7" spans="1:27" s="104" customFormat="1" ht="24.75" customHeight="1" thickBot="1" x14ac:dyDescent="0.3">
      <c r="A7" s="2"/>
      <c r="B7" s="2"/>
      <c r="C7" s="165"/>
      <c r="D7" s="166">
        <v>285.19</v>
      </c>
      <c r="E7" s="166"/>
      <c r="F7" s="166">
        <v>264.98</v>
      </c>
      <c r="G7" s="166"/>
      <c r="H7" s="167">
        <v>257.06</v>
      </c>
      <c r="I7" s="167"/>
      <c r="J7" s="167">
        <v>250</v>
      </c>
      <c r="K7" s="2"/>
      <c r="L7" s="167">
        <v>235</v>
      </c>
      <c r="M7" s="167"/>
      <c r="N7" s="167">
        <v>235</v>
      </c>
      <c r="O7" s="167"/>
      <c r="U7" s="2"/>
      <c r="V7" s="4"/>
      <c r="W7" s="2"/>
      <c r="X7" s="2"/>
      <c r="Y7" s="2"/>
      <c r="Z7" s="2"/>
      <c r="AA7" s="2"/>
    </row>
    <row r="8" spans="1:27" s="104" customFormat="1" ht="24.75" customHeight="1" thickBot="1" x14ac:dyDescent="0.3">
      <c r="A8" s="2"/>
      <c r="B8" s="2"/>
      <c r="C8" s="4"/>
      <c r="D8" s="168" t="s">
        <v>178</v>
      </c>
      <c r="E8" s="169"/>
      <c r="F8" s="170" t="s">
        <v>179</v>
      </c>
      <c r="G8" s="171"/>
      <c r="H8" s="172" t="s">
        <v>180</v>
      </c>
      <c r="I8" s="173"/>
      <c r="J8" s="174" t="s">
        <v>181</v>
      </c>
      <c r="K8" s="175"/>
      <c r="L8" s="174" t="s">
        <v>182</v>
      </c>
      <c r="M8" s="175"/>
      <c r="N8" s="174" t="s">
        <v>183</v>
      </c>
      <c r="O8" s="175"/>
      <c r="U8" s="2"/>
      <c r="V8" s="4"/>
      <c r="W8" s="2"/>
      <c r="X8" s="2"/>
      <c r="Y8" s="2"/>
      <c r="Z8" s="2"/>
      <c r="AA8" s="2"/>
    </row>
    <row r="9" spans="1:27" s="104" customFormat="1" ht="24.75" customHeight="1" x14ac:dyDescent="0.25">
      <c r="A9" s="2"/>
      <c r="B9" s="176" t="s">
        <v>184</v>
      </c>
      <c r="C9" s="177"/>
      <c r="D9" s="178" t="s">
        <v>185</v>
      </c>
      <c r="E9" s="179"/>
      <c r="F9" s="180"/>
      <c r="G9" s="181"/>
      <c r="H9" s="182" t="s">
        <v>186</v>
      </c>
      <c r="I9" s="183"/>
      <c r="J9" s="184" t="s">
        <v>187</v>
      </c>
      <c r="K9" s="185"/>
      <c r="L9" s="186"/>
      <c r="M9" s="181"/>
      <c r="N9" s="187" t="s">
        <v>188</v>
      </c>
      <c r="O9" s="188"/>
      <c r="U9" s="2"/>
      <c r="V9" s="4"/>
      <c r="W9" s="2"/>
      <c r="X9" s="2"/>
      <c r="Y9" s="2"/>
      <c r="Z9" s="2"/>
      <c r="AA9" s="2"/>
    </row>
    <row r="10" spans="1:27" ht="24.75" customHeight="1" thickBot="1" x14ac:dyDescent="0.3">
      <c r="B10" s="189" t="s">
        <v>189</v>
      </c>
      <c r="C10" s="190"/>
      <c r="D10" s="191" t="s">
        <v>190</v>
      </c>
      <c r="E10" s="192"/>
      <c r="F10" s="193"/>
      <c r="G10" s="194"/>
      <c r="H10" s="195" t="s">
        <v>191</v>
      </c>
      <c r="I10" s="196"/>
      <c r="J10" s="197" t="s">
        <v>192</v>
      </c>
      <c r="K10" s="198"/>
      <c r="L10" s="199"/>
      <c r="M10" s="200"/>
      <c r="N10" s="201" t="s">
        <v>193</v>
      </c>
      <c r="O10" s="202"/>
      <c r="P10" s="104"/>
      <c r="Q10" s="104"/>
      <c r="R10" s="104"/>
      <c r="S10" s="104"/>
      <c r="T10" s="104"/>
    </row>
    <row r="11" spans="1:27" s="104" customFormat="1" x14ac:dyDescent="0.25">
      <c r="A11" s="2"/>
      <c r="B11" s="203" t="str">
        <f ca="1">TEXT(C11,"JJJJ")</f>
        <v>mercredi</v>
      </c>
      <c r="C11" s="204">
        <f ca="1">N2</f>
        <v>45175.560054513888</v>
      </c>
      <c r="D11" s="205" t="s">
        <v>194</v>
      </c>
      <c r="E11" s="206">
        <v>45174.375</v>
      </c>
      <c r="F11" s="207" t="s">
        <v>195</v>
      </c>
      <c r="G11" s="208"/>
      <c r="H11" s="209" t="s">
        <v>194</v>
      </c>
      <c r="I11" s="210">
        <v>45175.354166666664</v>
      </c>
      <c r="J11" s="211" t="s">
        <v>194</v>
      </c>
      <c r="K11" s="212">
        <v>45173.916666666664</v>
      </c>
      <c r="L11" s="207" t="s">
        <v>195</v>
      </c>
      <c r="M11" s="208"/>
      <c r="N11" s="213" t="s">
        <v>194</v>
      </c>
      <c r="O11" s="214">
        <v>45174.809027777781</v>
      </c>
    </row>
    <row r="12" spans="1:27" s="104" customFormat="1" x14ac:dyDescent="0.25">
      <c r="A12" s="2"/>
      <c r="B12" s="215"/>
      <c r="C12" s="216"/>
      <c r="D12" s="217" t="s">
        <v>196</v>
      </c>
      <c r="E12" s="218">
        <v>70</v>
      </c>
      <c r="F12" s="219" t="s">
        <v>196</v>
      </c>
      <c r="G12" s="220"/>
      <c r="H12" s="221" t="s">
        <v>196</v>
      </c>
      <c r="I12" s="222">
        <v>1132</v>
      </c>
      <c r="J12" s="223" t="s">
        <v>196</v>
      </c>
      <c r="K12" s="224">
        <v>181</v>
      </c>
      <c r="L12" s="219" t="s">
        <v>196</v>
      </c>
      <c r="M12" s="220"/>
      <c r="N12" s="225" t="s">
        <v>196</v>
      </c>
      <c r="O12" s="226">
        <v>153</v>
      </c>
    </row>
    <row r="13" spans="1:27" s="104" customFormat="1" ht="15.75" thickBot="1" x14ac:dyDescent="0.3">
      <c r="A13" s="2"/>
      <c r="B13" s="227"/>
      <c r="C13" s="228"/>
      <c r="D13" s="229" t="s">
        <v>197</v>
      </c>
      <c r="E13" s="230">
        <v>45175.708333333336</v>
      </c>
      <c r="F13" s="231" t="s">
        <v>197</v>
      </c>
      <c r="G13" s="232"/>
      <c r="H13" s="233" t="s">
        <v>197</v>
      </c>
      <c r="I13" s="234">
        <v>45176.833333333336</v>
      </c>
      <c r="J13" s="235" t="s">
        <v>197</v>
      </c>
      <c r="K13" s="236">
        <v>45176.083333333336</v>
      </c>
      <c r="L13" s="231" t="s">
        <v>197</v>
      </c>
      <c r="M13" s="232"/>
      <c r="N13" s="237" t="s">
        <v>197</v>
      </c>
      <c r="O13" s="238">
        <v>45176.083333333336</v>
      </c>
    </row>
    <row r="14" spans="1:27" s="104" customFormat="1" ht="24.75" customHeight="1" x14ac:dyDescent="0.25">
      <c r="A14" s="2"/>
      <c r="B14" s="176" t="s">
        <v>184</v>
      </c>
      <c r="C14" s="177"/>
      <c r="D14" s="239" t="s">
        <v>128</v>
      </c>
      <c r="E14" s="240"/>
      <c r="F14" s="180"/>
      <c r="G14" s="181"/>
      <c r="H14" s="241" t="s">
        <v>124</v>
      </c>
      <c r="I14" s="242"/>
      <c r="J14" s="243" t="s">
        <v>134</v>
      </c>
      <c r="K14" s="244"/>
      <c r="L14" s="186"/>
      <c r="M14" s="181"/>
      <c r="N14" s="182" t="s">
        <v>137</v>
      </c>
      <c r="O14" s="183"/>
    </row>
    <row r="15" spans="1:27" ht="24.75" customHeight="1" thickBot="1" x14ac:dyDescent="0.3">
      <c r="B15" s="189" t="s">
        <v>189</v>
      </c>
      <c r="C15" s="190"/>
      <c r="D15" s="245" t="s">
        <v>198</v>
      </c>
      <c r="E15" s="246"/>
      <c r="F15" s="193"/>
      <c r="G15" s="194"/>
      <c r="H15" s="247" t="s">
        <v>199</v>
      </c>
      <c r="I15" s="248"/>
      <c r="J15" s="249" t="s">
        <v>200</v>
      </c>
      <c r="K15" s="250"/>
      <c r="L15" s="199"/>
      <c r="M15" s="200"/>
      <c r="N15" s="195" t="s">
        <v>201</v>
      </c>
      <c r="O15" s="196"/>
      <c r="P15" s="104"/>
      <c r="Q15" s="104"/>
      <c r="R15" s="104"/>
      <c r="S15" s="104"/>
      <c r="T15" s="104"/>
    </row>
    <row r="16" spans="1:27" x14ac:dyDescent="0.25">
      <c r="B16" s="203" t="str">
        <f ca="1">TEXT(C16,"JJJJ")</f>
        <v>jeudi</v>
      </c>
      <c r="C16" s="204">
        <f ca="1">C11+1</f>
        <v>45176.560054513888</v>
      </c>
      <c r="D16" s="251" t="s">
        <v>195</v>
      </c>
      <c r="E16" s="252">
        <v>45175.791666666664</v>
      </c>
      <c r="F16" s="207" t="s">
        <v>195</v>
      </c>
      <c r="G16" s="208"/>
      <c r="H16" s="253" t="s">
        <v>195</v>
      </c>
      <c r="I16" s="254">
        <v>45176.9375</v>
      </c>
      <c r="J16" s="255" t="s">
        <v>195</v>
      </c>
      <c r="K16" s="256">
        <v>45176.166666666664</v>
      </c>
      <c r="L16" s="207" t="s">
        <v>195</v>
      </c>
      <c r="M16" s="208"/>
      <c r="N16" s="209" t="s">
        <v>195</v>
      </c>
      <c r="O16" s="210">
        <v>45176.166666666664</v>
      </c>
      <c r="P16" s="104"/>
      <c r="Q16" s="104"/>
      <c r="R16" s="104"/>
      <c r="S16" s="104"/>
      <c r="T16" s="104"/>
    </row>
    <row r="17" spans="2:20" x14ac:dyDescent="0.25">
      <c r="B17" s="215"/>
      <c r="C17" s="216"/>
      <c r="D17" s="257" t="s">
        <v>196</v>
      </c>
      <c r="E17" s="258">
        <v>304</v>
      </c>
      <c r="F17" s="219" t="s">
        <v>196</v>
      </c>
      <c r="G17" s="220"/>
      <c r="H17" s="259" t="s">
        <v>196</v>
      </c>
      <c r="I17" s="260">
        <v>1143</v>
      </c>
      <c r="J17" s="261" t="s">
        <v>196</v>
      </c>
      <c r="K17" s="262">
        <v>390</v>
      </c>
      <c r="L17" s="219" t="s">
        <v>196</v>
      </c>
      <c r="M17" s="220"/>
      <c r="N17" s="221" t="s">
        <v>196</v>
      </c>
      <c r="O17" s="222">
        <v>321</v>
      </c>
      <c r="P17" s="104"/>
      <c r="Q17" s="104"/>
      <c r="R17" s="104"/>
      <c r="S17" s="104"/>
      <c r="T17" s="104"/>
    </row>
    <row r="18" spans="2:20" ht="15.75" thickBot="1" x14ac:dyDescent="0.3">
      <c r="B18" s="227"/>
      <c r="C18" s="228"/>
      <c r="D18" s="263" t="s">
        <v>197</v>
      </c>
      <c r="E18" s="264">
        <v>45176.5</v>
      </c>
      <c r="F18" s="231" t="s">
        <v>197</v>
      </c>
      <c r="G18" s="232"/>
      <c r="H18" s="265" t="s">
        <v>197</v>
      </c>
      <c r="I18" s="266">
        <v>45178</v>
      </c>
      <c r="J18" s="267" t="s">
        <v>197</v>
      </c>
      <c r="K18" s="268">
        <v>45177.583333333336</v>
      </c>
      <c r="L18" s="231" t="s">
        <v>197</v>
      </c>
      <c r="M18" s="232"/>
      <c r="N18" s="233" t="s">
        <v>197</v>
      </c>
      <c r="O18" s="234">
        <v>45177.25</v>
      </c>
      <c r="P18" s="104"/>
      <c r="Q18" s="104"/>
      <c r="R18" s="104"/>
      <c r="S18" s="104"/>
      <c r="T18" s="104"/>
    </row>
    <row r="19" spans="2:20" ht="24.75" customHeight="1" x14ac:dyDescent="0.25">
      <c r="B19" s="176" t="s">
        <v>184</v>
      </c>
      <c r="C19" s="177"/>
      <c r="D19" s="180"/>
      <c r="E19" s="181"/>
      <c r="F19" s="180"/>
      <c r="G19" s="181"/>
      <c r="H19" s="241" t="s">
        <v>124</v>
      </c>
      <c r="I19" s="242"/>
      <c r="J19" s="243" t="s">
        <v>134</v>
      </c>
      <c r="K19" s="244"/>
      <c r="L19" s="186"/>
      <c r="M19" s="181"/>
      <c r="N19" s="182" t="s">
        <v>137</v>
      </c>
      <c r="O19" s="183"/>
      <c r="P19" s="104"/>
      <c r="Q19" s="104"/>
      <c r="R19" s="104"/>
      <c r="S19" s="104"/>
      <c r="T19" s="104"/>
    </row>
    <row r="20" spans="2:20" ht="24.75" customHeight="1" thickBot="1" x14ac:dyDescent="0.3">
      <c r="B20" s="189" t="s">
        <v>189</v>
      </c>
      <c r="C20" s="190"/>
      <c r="D20" s="193"/>
      <c r="E20" s="194"/>
      <c r="F20" s="193"/>
      <c r="G20" s="194"/>
      <c r="H20" s="247" t="s">
        <v>199</v>
      </c>
      <c r="I20" s="248"/>
      <c r="J20" s="249" t="s">
        <v>200</v>
      </c>
      <c r="K20" s="250"/>
      <c r="L20" s="199"/>
      <c r="M20" s="200"/>
      <c r="N20" s="195" t="s">
        <v>201</v>
      </c>
      <c r="O20" s="196"/>
      <c r="P20" s="104"/>
      <c r="Q20" s="104"/>
      <c r="S20" s="104"/>
      <c r="T20" s="104"/>
    </row>
    <row r="21" spans="2:20" x14ac:dyDescent="0.25">
      <c r="B21" s="203" t="str">
        <f ca="1">TEXT(C21,"JJJJ")</f>
        <v>vendredi</v>
      </c>
      <c r="C21" s="204">
        <f ca="1">C16+1</f>
        <v>45177.560054513888</v>
      </c>
      <c r="D21" s="207" t="s">
        <v>195</v>
      </c>
      <c r="E21" s="208"/>
      <c r="F21" s="207" t="s">
        <v>195</v>
      </c>
      <c r="G21" s="208"/>
      <c r="H21" s="253" t="s">
        <v>195</v>
      </c>
      <c r="I21" s="254">
        <v>45176.9375</v>
      </c>
      <c r="J21" s="255" t="s">
        <v>195</v>
      </c>
      <c r="K21" s="256">
        <v>45176.166666666664</v>
      </c>
      <c r="L21" s="207" t="s">
        <v>195</v>
      </c>
      <c r="M21" s="208"/>
      <c r="N21" s="209" t="s">
        <v>195</v>
      </c>
      <c r="O21" s="210">
        <v>45176.166666666664</v>
      </c>
      <c r="P21" s="104"/>
      <c r="Q21" s="104"/>
      <c r="R21" s="104"/>
      <c r="S21" s="104"/>
      <c r="T21" s="104"/>
    </row>
    <row r="22" spans="2:20" x14ac:dyDescent="0.25">
      <c r="B22" s="215"/>
      <c r="C22" s="216"/>
      <c r="D22" s="219" t="s">
        <v>196</v>
      </c>
      <c r="E22" s="220"/>
      <c r="F22" s="219" t="s">
        <v>196</v>
      </c>
      <c r="G22" s="220"/>
      <c r="H22" s="259" t="s">
        <v>196</v>
      </c>
      <c r="I22" s="260">
        <v>1143</v>
      </c>
      <c r="J22" s="261" t="s">
        <v>196</v>
      </c>
      <c r="K22" s="262">
        <v>390</v>
      </c>
      <c r="L22" s="219" t="s">
        <v>196</v>
      </c>
      <c r="M22" s="220"/>
      <c r="N22" s="221" t="s">
        <v>196</v>
      </c>
      <c r="O22" s="222">
        <v>321</v>
      </c>
      <c r="P22" s="104"/>
      <c r="Q22" s="104"/>
      <c r="R22" s="104"/>
      <c r="S22" s="104"/>
      <c r="T22" s="104"/>
    </row>
    <row r="23" spans="2:20" ht="15.75" thickBot="1" x14ac:dyDescent="0.3">
      <c r="B23" s="227"/>
      <c r="C23" s="228"/>
      <c r="D23" s="231" t="s">
        <v>197</v>
      </c>
      <c r="E23" s="232"/>
      <c r="F23" s="231" t="s">
        <v>197</v>
      </c>
      <c r="G23" s="232"/>
      <c r="H23" s="265" t="s">
        <v>197</v>
      </c>
      <c r="I23" s="266">
        <v>45178</v>
      </c>
      <c r="J23" s="267" t="s">
        <v>197</v>
      </c>
      <c r="K23" s="268">
        <v>45177.583333333336</v>
      </c>
      <c r="L23" s="231" t="s">
        <v>197</v>
      </c>
      <c r="M23" s="232"/>
      <c r="N23" s="233" t="s">
        <v>197</v>
      </c>
      <c r="O23" s="234">
        <v>45177.25</v>
      </c>
      <c r="P23" s="104"/>
      <c r="Q23" s="104"/>
      <c r="R23" s="104"/>
      <c r="S23" s="104"/>
      <c r="T23" s="104"/>
    </row>
    <row r="24" spans="2:20" ht="24.75" customHeight="1" x14ac:dyDescent="0.25">
      <c r="B24" s="176" t="s">
        <v>184</v>
      </c>
      <c r="C24" s="177"/>
      <c r="D24" s="180"/>
      <c r="E24" s="181"/>
      <c r="F24" s="180"/>
      <c r="G24" s="181"/>
      <c r="H24" s="180"/>
      <c r="I24" s="181"/>
      <c r="J24" s="180"/>
      <c r="K24" s="181"/>
      <c r="L24" s="186"/>
      <c r="M24" s="181"/>
      <c r="N24" s="186"/>
      <c r="O24" s="181"/>
      <c r="P24" s="104"/>
      <c r="Q24" s="104"/>
      <c r="R24" s="104"/>
      <c r="S24" s="104"/>
      <c r="T24" s="104"/>
    </row>
    <row r="25" spans="2:20" ht="24.75" customHeight="1" thickBot="1" x14ac:dyDescent="0.3">
      <c r="B25" s="189" t="s">
        <v>189</v>
      </c>
      <c r="C25" s="190"/>
      <c r="D25" s="193"/>
      <c r="E25" s="194"/>
      <c r="F25" s="193"/>
      <c r="G25" s="194"/>
      <c r="H25" s="193"/>
      <c r="I25" s="194"/>
      <c r="J25" s="193"/>
      <c r="K25" s="194"/>
      <c r="L25" s="199"/>
      <c r="M25" s="200"/>
      <c r="N25" s="199"/>
      <c r="O25" s="200"/>
      <c r="P25" s="104"/>
      <c r="Q25" s="104"/>
      <c r="R25" s="104"/>
      <c r="S25" s="104"/>
      <c r="T25" s="104"/>
    </row>
    <row r="26" spans="2:20" x14ac:dyDescent="0.25">
      <c r="B26" s="203" t="str">
        <f ca="1">TEXT(C26,"JJJJ")</f>
        <v>samedi</v>
      </c>
      <c r="C26" s="204">
        <f ca="1">C21+1</f>
        <v>45178.560054513888</v>
      </c>
      <c r="D26" s="207" t="s">
        <v>195</v>
      </c>
      <c r="E26" s="208"/>
      <c r="F26" s="207" t="s">
        <v>195</v>
      </c>
      <c r="G26" s="208"/>
      <c r="H26" s="207" t="s">
        <v>195</v>
      </c>
      <c r="I26" s="208"/>
      <c r="J26" s="207" t="s">
        <v>195</v>
      </c>
      <c r="K26" s="208"/>
      <c r="L26" s="207" t="s">
        <v>195</v>
      </c>
      <c r="M26" s="208"/>
      <c r="N26" s="207" t="s">
        <v>195</v>
      </c>
      <c r="O26" s="208"/>
      <c r="P26" s="104"/>
      <c r="Q26" s="104"/>
      <c r="R26" s="104"/>
      <c r="S26" s="104"/>
      <c r="T26" s="104"/>
    </row>
    <row r="27" spans="2:20" x14ac:dyDescent="0.25">
      <c r="B27" s="215"/>
      <c r="C27" s="216"/>
      <c r="D27" s="219" t="s">
        <v>196</v>
      </c>
      <c r="E27" s="220"/>
      <c r="F27" s="219" t="s">
        <v>196</v>
      </c>
      <c r="G27" s="220"/>
      <c r="H27" s="219" t="s">
        <v>196</v>
      </c>
      <c r="I27" s="220"/>
      <c r="J27" s="219" t="s">
        <v>196</v>
      </c>
      <c r="K27" s="220"/>
      <c r="L27" s="219" t="s">
        <v>196</v>
      </c>
      <c r="M27" s="220"/>
      <c r="N27" s="219" t="s">
        <v>196</v>
      </c>
      <c r="O27" s="220"/>
      <c r="P27" s="104"/>
      <c r="Q27" s="104"/>
      <c r="R27" s="104"/>
      <c r="S27" s="104"/>
      <c r="T27" s="104"/>
    </row>
    <row r="28" spans="2:20" ht="15.75" thickBot="1" x14ac:dyDescent="0.3">
      <c r="B28" s="227"/>
      <c r="C28" s="228"/>
      <c r="D28" s="231" t="s">
        <v>197</v>
      </c>
      <c r="E28" s="232"/>
      <c r="F28" s="231" t="s">
        <v>197</v>
      </c>
      <c r="G28" s="232"/>
      <c r="H28" s="231" t="s">
        <v>197</v>
      </c>
      <c r="I28" s="232"/>
      <c r="J28" s="231" t="s">
        <v>197</v>
      </c>
      <c r="K28" s="232"/>
      <c r="L28" s="231" t="s">
        <v>197</v>
      </c>
      <c r="M28" s="232"/>
      <c r="N28" s="231" t="s">
        <v>197</v>
      </c>
      <c r="O28" s="232"/>
      <c r="P28" s="104"/>
      <c r="Q28" s="104"/>
      <c r="R28" s="104"/>
      <c r="S28" s="104"/>
      <c r="T28" s="104"/>
    </row>
    <row r="29" spans="2:20" ht="24.75" customHeight="1" x14ac:dyDescent="0.25">
      <c r="B29" s="176" t="s">
        <v>184</v>
      </c>
      <c r="C29" s="177"/>
      <c r="D29" s="180"/>
      <c r="E29" s="181"/>
      <c r="F29" s="186"/>
      <c r="G29" s="181"/>
      <c r="H29" s="180"/>
      <c r="I29" s="181"/>
      <c r="J29" s="180"/>
      <c r="K29" s="181"/>
      <c r="L29" s="186"/>
      <c r="M29" s="181"/>
      <c r="N29" s="186"/>
      <c r="O29" s="181"/>
      <c r="P29" s="104"/>
      <c r="Q29" s="104"/>
      <c r="R29" s="104"/>
      <c r="S29" s="104"/>
      <c r="T29" s="104"/>
    </row>
    <row r="30" spans="2:20" ht="24.75" customHeight="1" thickBot="1" x14ac:dyDescent="0.3">
      <c r="B30" s="189" t="s">
        <v>189</v>
      </c>
      <c r="C30" s="190"/>
      <c r="D30" s="193"/>
      <c r="E30" s="194"/>
      <c r="F30" s="199"/>
      <c r="G30" s="200"/>
      <c r="H30" s="193"/>
      <c r="I30" s="194"/>
      <c r="J30" s="193"/>
      <c r="K30" s="194"/>
      <c r="L30" s="199"/>
      <c r="M30" s="200"/>
      <c r="N30" s="199"/>
      <c r="O30" s="200"/>
      <c r="P30" s="104"/>
      <c r="Q30" s="104"/>
      <c r="R30" s="104"/>
      <c r="S30" s="104"/>
      <c r="T30" s="104"/>
    </row>
    <row r="31" spans="2:20" x14ac:dyDescent="0.25">
      <c r="B31" s="203" t="str">
        <f ca="1">TEXT(C31,"JJJJ")</f>
        <v>dimanche</v>
      </c>
      <c r="C31" s="204">
        <f ca="1">C26+1</f>
        <v>45179.560054513888</v>
      </c>
      <c r="D31" s="207" t="s">
        <v>195</v>
      </c>
      <c r="E31" s="208"/>
      <c r="F31" s="207" t="s">
        <v>195</v>
      </c>
      <c r="G31" s="208"/>
      <c r="H31" s="207" t="s">
        <v>195</v>
      </c>
      <c r="I31" s="208"/>
      <c r="J31" s="207" t="s">
        <v>195</v>
      </c>
      <c r="K31" s="208"/>
      <c r="L31" s="207" t="s">
        <v>195</v>
      </c>
      <c r="M31" s="208"/>
      <c r="N31" s="207" t="s">
        <v>195</v>
      </c>
      <c r="O31" s="208"/>
      <c r="P31" s="104"/>
      <c r="Q31" s="104"/>
      <c r="R31" s="104"/>
      <c r="S31" s="104"/>
      <c r="T31" s="104"/>
    </row>
    <row r="32" spans="2:20" x14ac:dyDescent="0.25">
      <c r="B32" s="215"/>
      <c r="C32" s="216"/>
      <c r="D32" s="219" t="s">
        <v>196</v>
      </c>
      <c r="E32" s="220"/>
      <c r="F32" s="219" t="s">
        <v>196</v>
      </c>
      <c r="G32" s="220"/>
      <c r="H32" s="219" t="s">
        <v>196</v>
      </c>
      <c r="I32" s="220"/>
      <c r="J32" s="219" t="s">
        <v>196</v>
      </c>
      <c r="K32" s="220"/>
      <c r="L32" s="219" t="s">
        <v>196</v>
      </c>
      <c r="M32" s="220"/>
      <c r="N32" s="219" t="s">
        <v>196</v>
      </c>
      <c r="O32" s="220"/>
      <c r="P32" s="269"/>
      <c r="Q32" s="104"/>
      <c r="R32" s="104"/>
      <c r="S32" s="104"/>
      <c r="T32" s="104"/>
    </row>
    <row r="33" spans="1:20" ht="15.75" thickBot="1" x14ac:dyDescent="0.3">
      <c r="B33" s="227"/>
      <c r="C33" s="228"/>
      <c r="D33" s="231" t="s">
        <v>197</v>
      </c>
      <c r="E33" s="232"/>
      <c r="F33" s="231" t="s">
        <v>197</v>
      </c>
      <c r="G33" s="232"/>
      <c r="H33" s="231" t="s">
        <v>197</v>
      </c>
      <c r="I33" s="232"/>
      <c r="J33" s="231" t="s">
        <v>197</v>
      </c>
      <c r="K33" s="232"/>
      <c r="L33" s="231" t="s">
        <v>197</v>
      </c>
      <c r="M33" s="232"/>
      <c r="N33" s="231" t="s">
        <v>197</v>
      </c>
      <c r="O33" s="232"/>
      <c r="P33" s="104"/>
      <c r="Q33" s="104"/>
      <c r="R33" s="104"/>
      <c r="S33" s="104"/>
      <c r="T33" s="104"/>
    </row>
    <row r="34" spans="1:20" ht="24.75" customHeight="1" x14ac:dyDescent="0.25">
      <c r="B34" s="176" t="s">
        <v>184</v>
      </c>
      <c r="C34" s="177"/>
      <c r="D34" s="180"/>
      <c r="E34" s="181"/>
      <c r="F34" s="180"/>
      <c r="G34" s="181"/>
      <c r="H34" s="180"/>
      <c r="I34" s="181"/>
      <c r="J34" s="180"/>
      <c r="K34" s="181"/>
      <c r="L34" s="186"/>
      <c r="M34" s="181"/>
      <c r="N34" s="186"/>
      <c r="O34" s="181"/>
      <c r="P34" s="104"/>
      <c r="Q34" s="104"/>
      <c r="R34" s="104"/>
      <c r="S34" s="104"/>
      <c r="T34" s="104"/>
    </row>
    <row r="35" spans="1:20" ht="24.75" customHeight="1" thickBot="1" x14ac:dyDescent="0.3">
      <c r="B35" s="189" t="s">
        <v>189</v>
      </c>
      <c r="C35" s="190"/>
      <c r="D35" s="193"/>
      <c r="E35" s="194"/>
      <c r="F35" s="193"/>
      <c r="G35" s="194"/>
      <c r="H35" s="193"/>
      <c r="I35" s="194"/>
      <c r="J35" s="193"/>
      <c r="K35" s="194"/>
      <c r="L35" s="199"/>
      <c r="M35" s="200"/>
      <c r="N35" s="199"/>
      <c r="O35" s="200"/>
      <c r="P35" s="104"/>
      <c r="Q35" s="104"/>
      <c r="R35" s="104"/>
      <c r="S35" s="104"/>
      <c r="T35" s="104"/>
    </row>
    <row r="36" spans="1:20" x14ac:dyDescent="0.25">
      <c r="B36" s="203" t="str">
        <f ca="1">TEXT(C36,"JJJJ")</f>
        <v>lundi</v>
      </c>
      <c r="C36" s="204">
        <f ca="1">C31+1</f>
        <v>45180.560054513888</v>
      </c>
      <c r="D36" s="207" t="s">
        <v>195</v>
      </c>
      <c r="E36" s="208"/>
      <c r="F36" s="207" t="s">
        <v>195</v>
      </c>
      <c r="G36" s="208"/>
      <c r="H36" s="207" t="s">
        <v>195</v>
      </c>
      <c r="I36" s="208"/>
      <c r="J36" s="207" t="s">
        <v>195</v>
      </c>
      <c r="K36" s="208"/>
      <c r="L36" s="207" t="s">
        <v>195</v>
      </c>
      <c r="M36" s="208"/>
      <c r="N36" s="207" t="s">
        <v>195</v>
      </c>
      <c r="O36" s="208"/>
      <c r="P36" s="104"/>
      <c r="Q36" s="104"/>
      <c r="R36" s="104"/>
      <c r="S36" s="104"/>
      <c r="T36" s="104"/>
    </row>
    <row r="37" spans="1:20" x14ac:dyDescent="0.25">
      <c r="B37" s="215"/>
      <c r="C37" s="216"/>
      <c r="D37" s="219" t="s">
        <v>196</v>
      </c>
      <c r="E37" s="220"/>
      <c r="F37" s="219" t="s">
        <v>196</v>
      </c>
      <c r="G37" s="220"/>
      <c r="H37" s="219" t="s">
        <v>196</v>
      </c>
      <c r="I37" s="220"/>
      <c r="J37" s="219" t="s">
        <v>196</v>
      </c>
      <c r="K37" s="220"/>
      <c r="L37" s="219" t="s">
        <v>196</v>
      </c>
      <c r="M37" s="220"/>
      <c r="N37" s="219" t="s">
        <v>196</v>
      </c>
      <c r="O37" s="220"/>
      <c r="P37" s="104"/>
      <c r="Q37" s="104"/>
      <c r="R37" s="104"/>
      <c r="S37" s="104"/>
      <c r="T37" s="104"/>
    </row>
    <row r="38" spans="1:20" ht="15.75" thickBot="1" x14ac:dyDescent="0.3">
      <c r="B38" s="227"/>
      <c r="C38" s="228"/>
      <c r="D38" s="231" t="s">
        <v>197</v>
      </c>
      <c r="E38" s="232"/>
      <c r="F38" s="231" t="s">
        <v>197</v>
      </c>
      <c r="G38" s="232"/>
      <c r="H38" s="231" t="s">
        <v>197</v>
      </c>
      <c r="I38" s="232"/>
      <c r="J38" s="231" t="s">
        <v>197</v>
      </c>
      <c r="K38" s="232"/>
      <c r="L38" s="231" t="s">
        <v>197</v>
      </c>
      <c r="M38" s="232"/>
      <c r="N38" s="231" t="s">
        <v>197</v>
      </c>
      <c r="O38" s="232"/>
      <c r="P38" s="104"/>
      <c r="Q38" s="104"/>
      <c r="R38" s="104"/>
      <c r="S38" s="104"/>
      <c r="T38" s="104"/>
    </row>
    <row r="39" spans="1:20" ht="23.25" customHeight="1" x14ac:dyDescent="0.25">
      <c r="B39" s="176" t="s">
        <v>184</v>
      </c>
      <c r="C39" s="177"/>
      <c r="D39" s="180"/>
      <c r="E39" s="181"/>
      <c r="F39" s="180"/>
      <c r="G39" s="181"/>
      <c r="H39" s="270"/>
      <c r="I39" s="271"/>
      <c r="J39" s="270"/>
      <c r="K39" s="271"/>
      <c r="L39" s="186"/>
      <c r="M39" s="181"/>
      <c r="N39" s="186"/>
      <c r="O39" s="181"/>
      <c r="P39" s="104"/>
      <c r="Q39" s="104"/>
      <c r="R39" s="104"/>
      <c r="S39" s="104"/>
      <c r="T39" s="104"/>
    </row>
    <row r="40" spans="1:20" ht="21.75" customHeight="1" thickBot="1" x14ac:dyDescent="0.3">
      <c r="B40" s="189" t="s">
        <v>189</v>
      </c>
      <c r="C40" s="190"/>
      <c r="D40" s="193"/>
      <c r="E40" s="194"/>
      <c r="F40" s="193"/>
      <c r="G40" s="194"/>
      <c r="H40" s="272"/>
      <c r="I40" s="273"/>
      <c r="J40" s="272"/>
      <c r="K40" s="273"/>
      <c r="L40" s="199"/>
      <c r="M40" s="200"/>
      <c r="N40" s="199"/>
      <c r="O40" s="200"/>
      <c r="P40" s="104"/>
      <c r="Q40" s="104"/>
      <c r="R40" s="104"/>
      <c r="S40" s="104"/>
      <c r="T40" s="104"/>
    </row>
    <row r="41" spans="1:20" ht="15.75" customHeight="1" x14ac:dyDescent="0.25">
      <c r="B41" s="203" t="str">
        <f ca="1">TEXT(C41,"JJJJ")</f>
        <v>mardi</v>
      </c>
      <c r="C41" s="204">
        <f ca="1">C36+1</f>
        <v>45181.560054513888</v>
      </c>
      <c r="D41" s="207" t="s">
        <v>195</v>
      </c>
      <c r="E41" s="208"/>
      <c r="F41" s="207" t="s">
        <v>195</v>
      </c>
      <c r="G41" s="208"/>
      <c r="H41" s="274" t="s">
        <v>195</v>
      </c>
      <c r="I41" s="275"/>
      <c r="J41" s="274" t="s">
        <v>195</v>
      </c>
      <c r="K41" s="275"/>
      <c r="L41" s="207" t="s">
        <v>195</v>
      </c>
      <c r="M41" s="208"/>
      <c r="N41" s="207" t="s">
        <v>195</v>
      </c>
      <c r="O41" s="208"/>
      <c r="P41" s="104"/>
      <c r="Q41" s="104"/>
      <c r="R41" s="104"/>
      <c r="S41" s="104"/>
      <c r="T41" s="104"/>
    </row>
    <row r="42" spans="1:20" ht="14.25" customHeight="1" x14ac:dyDescent="0.25">
      <c r="B42" s="215"/>
      <c r="C42" s="216"/>
      <c r="D42" s="219" t="s">
        <v>196</v>
      </c>
      <c r="E42" s="220"/>
      <c r="F42" s="219" t="s">
        <v>196</v>
      </c>
      <c r="G42" s="220"/>
      <c r="H42" s="276" t="s">
        <v>196</v>
      </c>
      <c r="I42" s="277"/>
      <c r="J42" s="276" t="s">
        <v>196</v>
      </c>
      <c r="K42" s="277"/>
      <c r="L42" s="219" t="s">
        <v>196</v>
      </c>
      <c r="M42" s="220"/>
      <c r="N42" s="219" t="s">
        <v>196</v>
      </c>
      <c r="O42" s="220"/>
      <c r="P42" s="104"/>
      <c r="Q42" s="104"/>
      <c r="R42" s="104"/>
      <c r="S42" s="104"/>
      <c r="T42" s="104"/>
    </row>
    <row r="43" spans="1:20" ht="19.5" customHeight="1" thickBot="1" x14ac:dyDescent="0.3">
      <c r="B43" s="227"/>
      <c r="C43" s="228"/>
      <c r="D43" s="231" t="s">
        <v>197</v>
      </c>
      <c r="E43" s="232"/>
      <c r="F43" s="231" t="s">
        <v>197</v>
      </c>
      <c r="G43" s="232"/>
      <c r="H43" s="278" t="s">
        <v>197</v>
      </c>
      <c r="I43" s="279"/>
      <c r="J43" s="278" t="s">
        <v>197</v>
      </c>
      <c r="K43" s="279"/>
      <c r="L43" s="231" t="s">
        <v>197</v>
      </c>
      <c r="M43" s="232"/>
      <c r="N43" s="231" t="s">
        <v>197</v>
      </c>
      <c r="O43" s="232"/>
      <c r="P43" s="104"/>
      <c r="Q43" s="104"/>
      <c r="R43" s="104"/>
      <c r="S43" s="104"/>
      <c r="T43" s="104"/>
    </row>
    <row r="44" spans="1:20" ht="15.75" customHeight="1" x14ac:dyDescent="0.25">
      <c r="C44" s="4"/>
      <c r="D44" s="5"/>
      <c r="P44" s="104"/>
      <c r="Q44" s="104"/>
      <c r="R44" s="104"/>
      <c r="S44" s="104"/>
      <c r="T44" s="104"/>
    </row>
    <row r="45" spans="1:20" ht="23.25" x14ac:dyDescent="0.35">
      <c r="A45" s="280" t="s">
        <v>202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104"/>
      <c r="Q45" s="104"/>
      <c r="R45" s="104"/>
      <c r="S45" s="104"/>
      <c r="T45" s="104"/>
    </row>
    <row r="46" spans="1:20" ht="15.75" customHeight="1" x14ac:dyDescent="0.25">
      <c r="B46" s="4"/>
      <c r="C46" s="5"/>
      <c r="D46" s="5"/>
      <c r="P46" s="104"/>
      <c r="Q46" s="104"/>
      <c r="R46" s="104"/>
      <c r="S46" s="104"/>
      <c r="T46" s="104"/>
    </row>
    <row r="47" spans="1:20" ht="15.75" customHeight="1" x14ac:dyDescent="0.25">
      <c r="B47" s="4"/>
      <c r="C47" s="5"/>
      <c r="D47" s="5"/>
      <c r="P47" s="104"/>
      <c r="Q47" s="104"/>
      <c r="R47" s="104"/>
      <c r="S47" s="104"/>
      <c r="T47" s="104"/>
    </row>
    <row r="48" spans="1:20" ht="15.75" customHeight="1" x14ac:dyDescent="0.25">
      <c r="B48" s="4"/>
      <c r="C48" s="5"/>
      <c r="D48" s="5"/>
      <c r="P48" s="104"/>
      <c r="Q48" s="104"/>
      <c r="R48" s="104"/>
      <c r="S48" s="104"/>
      <c r="T48" s="104"/>
    </row>
    <row r="49" spans="2:22" ht="15.75" customHeight="1" x14ac:dyDescent="0.25">
      <c r="B49" s="4"/>
      <c r="C49" s="5"/>
      <c r="D49" s="5"/>
      <c r="P49" s="104"/>
      <c r="Q49" s="104"/>
      <c r="R49" s="104"/>
      <c r="S49" s="104"/>
      <c r="T49" s="104"/>
    </row>
    <row r="50" spans="2:22" ht="15.75" customHeight="1" x14ac:dyDescent="0.25">
      <c r="C50" s="4"/>
      <c r="P50" s="104"/>
      <c r="Q50" s="104"/>
      <c r="R50" s="104"/>
      <c r="S50" s="104"/>
      <c r="T50" s="104"/>
    </row>
    <row r="51" spans="2:22" ht="15.75" customHeight="1" x14ac:dyDescent="0.25">
      <c r="C51" s="4"/>
      <c r="P51" s="104"/>
      <c r="Q51" s="104"/>
      <c r="R51" s="104"/>
      <c r="S51" s="104"/>
      <c r="T51" s="104"/>
    </row>
    <row r="52" spans="2:22" ht="15.75" customHeight="1" x14ac:dyDescent="0.25">
      <c r="C52" s="4"/>
      <c r="P52" s="104"/>
      <c r="Q52" s="104"/>
      <c r="R52" s="104"/>
      <c r="S52" s="104"/>
      <c r="T52" s="104"/>
    </row>
    <row r="53" spans="2:22" ht="15.75" customHeight="1" x14ac:dyDescent="0.25">
      <c r="C53" s="4"/>
      <c r="P53" s="104"/>
      <c r="Q53" s="104"/>
      <c r="R53" s="104"/>
      <c r="S53" s="104"/>
      <c r="T53" s="104"/>
    </row>
    <row r="54" spans="2:22" ht="15.75" customHeight="1" x14ac:dyDescent="0.25">
      <c r="E54" s="4"/>
      <c r="R54" s="104"/>
      <c r="S54" s="104"/>
      <c r="T54" s="104"/>
      <c r="U54" s="104"/>
      <c r="V54" s="104"/>
    </row>
    <row r="55" spans="2:22" ht="15.75" customHeight="1" x14ac:dyDescent="0.25">
      <c r="E55" s="4"/>
      <c r="R55" s="104"/>
      <c r="S55" s="104"/>
      <c r="T55" s="104"/>
      <c r="U55" s="104"/>
      <c r="V55" s="104"/>
    </row>
    <row r="56" spans="2:22" ht="15.75" customHeight="1" x14ac:dyDescent="0.25">
      <c r="E56" s="4"/>
      <c r="R56" s="104"/>
      <c r="S56" s="104"/>
      <c r="T56" s="104"/>
      <c r="U56" s="104"/>
      <c r="V56" s="104"/>
    </row>
    <row r="57" spans="2:22" ht="15.75" customHeight="1" x14ac:dyDescent="0.25">
      <c r="E57" s="4"/>
      <c r="R57" s="104"/>
      <c r="S57" s="104"/>
      <c r="T57" s="104"/>
      <c r="U57" s="104"/>
      <c r="V57" s="104"/>
    </row>
    <row r="58" spans="2:22" ht="15.75" customHeight="1" x14ac:dyDescent="0.25">
      <c r="E58" s="4"/>
      <c r="R58" s="104"/>
      <c r="S58" s="104"/>
      <c r="T58" s="104"/>
      <c r="U58" s="104"/>
      <c r="V58" s="104"/>
    </row>
    <row r="59" spans="2:22" ht="15.75" customHeight="1" x14ac:dyDescent="0.25">
      <c r="E59" s="4"/>
    </row>
    <row r="60" spans="2:22" ht="15.75" customHeight="1" x14ac:dyDescent="0.25">
      <c r="E60" s="4"/>
    </row>
    <row r="61" spans="2:22" ht="15.75" customHeight="1" x14ac:dyDescent="0.25">
      <c r="E61" s="4"/>
    </row>
    <row r="62" spans="2:22" x14ac:dyDescent="0.25">
      <c r="E62" s="4"/>
    </row>
    <row r="63" spans="2:22" x14ac:dyDescent="0.25">
      <c r="E63" s="4"/>
    </row>
    <row r="64" spans="2:22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</sheetData>
  <mergeCells count="121">
    <mergeCell ref="B41:B43"/>
    <mergeCell ref="C41:C43"/>
    <mergeCell ref="A45:O45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36:B38"/>
    <mergeCell ref="C36:C38"/>
    <mergeCell ref="B39:C39"/>
    <mergeCell ref="D39:E39"/>
    <mergeCell ref="F39:G39"/>
    <mergeCell ref="H39:I39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1:B33"/>
    <mergeCell ref="C31:C33"/>
    <mergeCell ref="B34:C34"/>
    <mergeCell ref="D34:E34"/>
    <mergeCell ref="F34:G34"/>
    <mergeCell ref="H34:I34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26:B28"/>
    <mergeCell ref="C26:C28"/>
    <mergeCell ref="B29:C29"/>
    <mergeCell ref="D29:E29"/>
    <mergeCell ref="F29:G29"/>
    <mergeCell ref="H29:I29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1:B23"/>
    <mergeCell ref="C21:C23"/>
    <mergeCell ref="B24:C24"/>
    <mergeCell ref="D24:E24"/>
    <mergeCell ref="F24:G24"/>
    <mergeCell ref="H24:I24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16:B18"/>
    <mergeCell ref="C16:C18"/>
    <mergeCell ref="B19:C19"/>
    <mergeCell ref="D19:E19"/>
    <mergeCell ref="F19:G19"/>
    <mergeCell ref="H19:I19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1:B13"/>
    <mergeCell ref="C11:C13"/>
    <mergeCell ref="B14:C14"/>
    <mergeCell ref="D14:E14"/>
    <mergeCell ref="F14:G14"/>
    <mergeCell ref="H14:I14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2:O2"/>
    <mergeCell ref="F3:K3"/>
    <mergeCell ref="D8:E8"/>
    <mergeCell ref="F8:G8"/>
    <mergeCell ref="H8:I8"/>
    <mergeCell ref="J8:K8"/>
    <mergeCell ref="L8:M8"/>
    <mergeCell ref="N8:O8"/>
  </mergeCells>
  <printOptions horizontalCentered="1"/>
  <pageMargins left="0" right="0" top="0" bottom="0" header="0" footer="0"/>
  <pageSetup paperSize="9" scale="66" orientation="landscape" cellComments="atEnd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ENVOI SITUATION</vt:lpstr>
      <vt:lpstr>PON QUAI</vt:lpstr>
      <vt:lpstr>'ENVOI SITUATION'!Zone_d_impression</vt:lpstr>
      <vt:lpstr>'PON QUAI'!Zone_d_impression</vt:lpstr>
    </vt:vector>
  </TitlesOfParts>
  <Company>Bolloré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 SEMBE Logan</dc:creator>
  <cp:lastModifiedBy>GOMA SEMBE Logan</cp:lastModifiedBy>
  <dcterms:created xsi:type="dcterms:W3CDTF">2023-09-06T12:26:23Z</dcterms:created>
  <dcterms:modified xsi:type="dcterms:W3CDTF">2023-09-06T12:26:28Z</dcterms:modified>
</cp:coreProperties>
</file>